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855" windowHeight="12405" activeTab="0"/>
  </bookViews>
  <sheets>
    <sheet name="Schedule" sheetId="1" r:id="rId1"/>
    <sheet name="Scope" sheetId="2" r:id="rId2"/>
    <sheet name="Budget" sheetId="3" r:id="rId3"/>
  </sheets>
  <definedNames>
    <definedName name="_xlnm.Print_Area" localSheetId="2">'Budget'!$A$1:$G$75</definedName>
  </definedNames>
  <calcPr fullCalcOnLoad="1"/>
</workbook>
</file>

<file path=xl/sharedStrings.xml><?xml version="1.0" encoding="utf-8"?>
<sst xmlns="http://schemas.openxmlformats.org/spreadsheetml/2006/main" count="277" uniqueCount="179">
  <si>
    <t>Toby Rapp Construction
Toby Rapp
503.740.4862
tobyrapp@comcast.net
www.tobyrapp.com
ccb 94829</t>
  </si>
  <si>
    <t>days</t>
  </si>
  <si>
    <t>owner</t>
  </si>
  <si>
    <t>who?</t>
  </si>
  <si>
    <t>what?</t>
  </si>
  <si>
    <t>Demo bath room/spray closet doors</t>
  </si>
  <si>
    <t>Plumber and electrician x2 days</t>
  </si>
  <si>
    <t>Inspections/Closet work</t>
  </si>
  <si>
    <t>Insulate/inspection/get closet ready for rock</t>
  </si>
  <si>
    <t>Grout floor/set closet door</t>
  </si>
  <si>
    <t>Finish paint</t>
  </si>
  <si>
    <t>Install accessories</t>
  </si>
  <si>
    <t>TRC</t>
  </si>
  <si>
    <t>identify fixture models, surfaces, &amp; colors</t>
  </si>
  <si>
    <t>sign paperwork</t>
  </si>
  <si>
    <t>owner &amp; TRC</t>
  </si>
  <si>
    <t>Complete</t>
  </si>
  <si>
    <t>% amounts correspond to the TRC payment schedule and amounts due</t>
  </si>
  <si>
    <t>3 piece neo angle shower, shower door, shower trim kit (this is the handle), valve and shower head</t>
  </si>
  <si>
    <t>Vanity with attached counter top, sink and faucets</t>
  </si>
  <si>
    <t>Wall cabinet or shelves</t>
  </si>
  <si>
    <t>Floor tile and cove base</t>
  </si>
  <si>
    <t>80 cfm fan</t>
  </si>
  <si>
    <t>Lighting</t>
  </si>
  <si>
    <t>Paint color (prefer paint from Sherwin Williams, but any brand will do)</t>
  </si>
  <si>
    <t>Paint grade louvered bi fold doors (forgot to measure, let TRC know if needed to stop by and do this)</t>
  </si>
  <si>
    <t>Any bath accessories you’d like TRC to install</t>
  </si>
  <si>
    <t>electrician to get
plumber to get</t>
  </si>
  <si>
    <t>permits</t>
  </si>
  <si>
    <t>DESCRIPTION</t>
  </si>
  <si>
    <t>Qty</t>
  </si>
  <si>
    <t>Cost</t>
  </si>
  <si>
    <t>Total</t>
  </si>
  <si>
    <t>Comments / Instructions</t>
  </si>
  <si>
    <t>estimate</t>
  </si>
  <si>
    <t>subtotal of above costs</t>
  </si>
  <si>
    <t>GRAND TOTAL to you</t>
  </si>
  <si>
    <t>Demo existing bathroom as needed</t>
  </si>
  <si>
    <t>Plumb bathroom, new water lines and cleaned drain (no fixtures)</t>
  </si>
  <si>
    <t>Electrical supplies (plugs, switch, timer gfi and wire)</t>
  </si>
  <si>
    <t>Electrical as needed</t>
  </si>
  <si>
    <t>80 cfm fan (allowance)</t>
  </si>
  <si>
    <t>Install new 80 cfm fan on timer (per code)</t>
  </si>
  <si>
    <t>Concrete repair as needed</t>
  </si>
  <si>
    <t>Insulation as needed</t>
  </si>
  <si>
    <t>Sheetrock bathroom (all new rock over bare studs)</t>
  </si>
  <si>
    <t>Paint bathroom</t>
  </si>
  <si>
    <t>shelving (allowance)</t>
  </si>
  <si>
    <t>New vanity with molded countertop/sink (allowance)</t>
  </si>
  <si>
    <t>Shower head/valve/trim kit and sink faucet (allowance)</t>
  </si>
  <si>
    <t>Tile flooring (includes $3 per sq ft tile allowance)</t>
  </si>
  <si>
    <t>Closet</t>
  </si>
  <si>
    <t>Demo existing closet wall and move flush with bedroom wall</t>
  </si>
  <si>
    <t>BiFold closet doors (primed full louver, + 10 for half louver)</t>
  </si>
  <si>
    <t>Repair and/or replace trim at door</t>
  </si>
  <si>
    <t>Sheetrock</t>
  </si>
  <si>
    <t>New florescent light to meet code</t>
  </si>
  <si>
    <t>Electrical supplies (wire &amp; switch)</t>
  </si>
  <si>
    <t>Electrical for new light (allowance)</t>
  </si>
  <si>
    <t>Repair floor</t>
  </si>
  <si>
    <t>Labor, clean up and waste disposal</t>
  </si>
  <si>
    <t>Permits $150 - $250</t>
  </si>
  <si>
    <t>Changes</t>
  </si>
  <si>
    <t>A.1</t>
  </si>
  <si>
    <t>A.2</t>
  </si>
  <si>
    <t>A.3</t>
  </si>
  <si>
    <t>A.4</t>
  </si>
  <si>
    <t>A.5</t>
  </si>
  <si>
    <t>A.6</t>
  </si>
  <si>
    <t>Changes after initial bid signed</t>
  </si>
  <si>
    <t>Item</t>
  </si>
  <si>
    <t>Description</t>
  </si>
  <si>
    <t>Resolution</t>
  </si>
  <si>
    <t>Date Identified</t>
  </si>
  <si>
    <t>TRC to provide by April 21 after sheetrocker reviews it</t>
  </si>
  <si>
    <t>Tile in shower</t>
  </si>
  <si>
    <t>T&amp;M</t>
  </si>
  <si>
    <t>T&amp;M = Time &amp; Materials</t>
  </si>
  <si>
    <t>switched from a fiberglass shower to tile in shower</t>
  </si>
  <si>
    <t>floor wasn't properly vented &amp; caused mold in the walls</t>
  </si>
  <si>
    <t>Removing the laundry room floor vent.  Replacing the sheetrock.</t>
  </si>
  <si>
    <t>Additional Light/Switch</t>
  </si>
  <si>
    <t>light &amp; light switch added to bathroom</t>
  </si>
  <si>
    <t>Add it</t>
  </si>
  <si>
    <t>T&amp;M (electrical is already T&amp;M)</t>
  </si>
  <si>
    <t>Blowdryer Shelf</t>
  </si>
  <si>
    <t>added blowdryer shelf</t>
  </si>
  <si>
    <t>Lorilee &amp; Kent to tell TRC final design by April 21</t>
  </si>
  <si>
    <t>Re-Pipe</t>
  </si>
  <si>
    <t>completed by plumber while pipes exposed</t>
  </si>
  <si>
    <t>re-piped the main floor tub &amp; hose bib</t>
  </si>
  <si>
    <t>Complex Plumbing Required</t>
  </si>
  <si>
    <t>once walls were opened, the existing plumbing was much more complex then expected, so more time needed to complete it</t>
  </si>
  <si>
    <t>plumber continued the plumbing until complete</t>
  </si>
  <si>
    <t>Corner (neo angle) shower stall white (min)</t>
  </si>
  <si>
    <t>estimate (plumber to provide final)</t>
  </si>
  <si>
    <t>Items marked as 'allowance' or estimate will change over from the time of signing the bid and the final bill.  Please contact us if you have questions</t>
  </si>
  <si>
    <t>Payments</t>
  </si>
  <si>
    <t>approximate amount remaining</t>
  </si>
  <si>
    <t>25% after sheetrock</t>
  </si>
  <si>
    <t>25% at bid signing</t>
  </si>
  <si>
    <t>20% after finish plumbing &amp; electrical</t>
  </si>
  <si>
    <t>actual date</t>
  </si>
  <si>
    <t>Bid</t>
  </si>
  <si>
    <t>removed because switched to tile in shower (A.2)</t>
  </si>
  <si>
    <t>less due to tile in shower change (A.2)</t>
  </si>
  <si>
    <t>T&amp;M (~2 hrs additional time)</t>
  </si>
  <si>
    <t>T&amp;M (~4 hrs additional time)</t>
  </si>
  <si>
    <t>do not know design</t>
  </si>
  <si>
    <t>variance between bid and current estimated bid</t>
  </si>
  <si>
    <t></t>
  </si>
  <si>
    <t>A.5/6</t>
  </si>
  <si>
    <t>final amount (5% + changes) after agreed complete</t>
  </si>
  <si>
    <t>est.
date</t>
  </si>
  <si>
    <t>actual
amount</t>
  </si>
  <si>
    <t>est.
amount</t>
  </si>
  <si>
    <t>Lorilee &amp; Kent to pick tiles and include a 'layout map' if needed to TRC by April 20.  Niche shelf will be included
TRC to return the fiberglass shower.</t>
  </si>
  <si>
    <t>B.1</t>
  </si>
  <si>
    <t>Re-Pipe kitchen &amp; main bath</t>
  </si>
  <si>
    <t>Replace existing galvanized pipe at kitchen, main bath, and master bath sink.  New water line to interior filter.  Done to improve water quality &amp; pressure.</t>
  </si>
  <si>
    <t>approximately $2350.  The corresponding bid for this change has $2200, but the master bath sink was added.</t>
  </si>
  <si>
    <t>complete the change</t>
  </si>
  <si>
    <t>re-pipe kitchen</t>
  </si>
  <si>
    <t>re-pipe garage area</t>
  </si>
  <si>
    <t>demo for kitchen pipe</t>
  </si>
  <si>
    <t>demo garage area</t>
  </si>
  <si>
    <t>sheetrock for kitchen repipe</t>
  </si>
  <si>
    <t>sheetrock for garage area</t>
  </si>
  <si>
    <t>waste disposal and dump fee</t>
  </si>
  <si>
    <t>re-pipe master bath sink</t>
  </si>
  <si>
    <t>TRC markup</t>
  </si>
  <si>
    <t>approximate cost of permits</t>
  </si>
  <si>
    <t>B.1 Change</t>
  </si>
  <si>
    <t>B.1 change balance after sheetrock</t>
  </si>
  <si>
    <t>Plumbing Inspection</t>
  </si>
  <si>
    <t>Mold Found</t>
  </si>
  <si>
    <t>25% payment after inspections</t>
  </si>
  <si>
    <r>
      <t xml:space="preserve">Neo angle </t>
    </r>
    <r>
      <rPr>
        <sz val="10"/>
        <rFont val="Arial"/>
        <family val="2"/>
      </rPr>
      <t>shower doors (min)</t>
    </r>
  </si>
  <si>
    <t>C.1</t>
  </si>
  <si>
    <t>Rise in concrete</t>
  </si>
  <si>
    <t>Unexpected rise in the concrete which needs to be chipped down and filled.</t>
  </si>
  <si>
    <t>Shower Tile Selection</t>
  </si>
  <si>
    <t>Tile selected wouldn't work for the project.</t>
  </si>
  <si>
    <t>part of A.2, so will be part of that T&amp;M.  It did add to the 'time' component</t>
  </si>
  <si>
    <t>C.2</t>
  </si>
  <si>
    <t>Caused a delay of 1-2 days.  Hoping to have it complete Monday May 3rd which is a one day delay.</t>
  </si>
  <si>
    <r>
      <t xml:space="preserve">A.2
</t>
    </r>
    <r>
      <rPr>
        <sz val="10"/>
        <color indexed="20"/>
        <rFont val="Arial"/>
        <family val="2"/>
      </rPr>
      <t>C.1</t>
    </r>
  </si>
  <si>
    <r>
      <t>Tile in Shower &amp;</t>
    </r>
    <r>
      <rPr>
        <sz val="10"/>
        <color indexed="20"/>
        <rFont val="Arial"/>
        <family val="2"/>
      </rPr>
      <t xml:space="preserve"> Shower Tile Selection</t>
    </r>
  </si>
  <si>
    <t>C.3</t>
  </si>
  <si>
    <t>Closet ceiling didn't align between the old and new sections.</t>
  </si>
  <si>
    <t>Sheetrocker to apply extra mud to make it level which requires more time to dry.</t>
  </si>
  <si>
    <t>no extra cost, just an extra day in the schedule</t>
  </si>
  <si>
    <t>Closet Ceiling Alignment</t>
  </si>
  <si>
    <r>
      <t xml:space="preserve">5
</t>
    </r>
    <r>
      <rPr>
        <sz val="10"/>
        <color indexed="20"/>
        <rFont val="Arial"/>
        <family val="2"/>
      </rPr>
      <t>C.3</t>
    </r>
  </si>
  <si>
    <r>
      <t xml:space="preserve">Sheetrock x4 days &amp; </t>
    </r>
    <r>
      <rPr>
        <sz val="10"/>
        <color indexed="20"/>
        <rFont val="Arial"/>
        <family val="2"/>
      </rPr>
      <t>Closet Ceiling Alignment</t>
    </r>
  </si>
  <si>
    <t>updated May 2, 2010</t>
  </si>
  <si>
    <t>Set trim (bath &amp; closet), paint walls &amp; tile bath floor</t>
  </si>
  <si>
    <t>Set vanity cab</t>
  </si>
  <si>
    <t>C.4</t>
  </si>
  <si>
    <t>Set finish electrical</t>
  </si>
  <si>
    <t>Set finish plumbing</t>
  </si>
  <si>
    <t>Touch up &amp; clean up</t>
  </si>
  <si>
    <t>Finish &amp; Clean up</t>
  </si>
  <si>
    <t>Finish &amp; clean up</t>
  </si>
  <si>
    <t>no extra cost, just extra days in the schedule</t>
  </si>
  <si>
    <t>Due to the previous changes, need to shift out the finish electrical &amp; allow time for proper clean up</t>
  </si>
  <si>
    <t>part of A.2, but this item caused extra time</t>
  </si>
  <si>
    <t>TRC
vacation</t>
  </si>
  <si>
    <t>Paint</t>
  </si>
  <si>
    <t>D.1</t>
  </si>
  <si>
    <t>Shower Door incorrect size</t>
  </si>
  <si>
    <t>Shower Door was delivered the wrong size</t>
  </si>
  <si>
    <t>Shower Door Install</t>
  </si>
  <si>
    <t>TRC to work with George Morlan to get a correct one expedited</t>
  </si>
  <si>
    <t>TRC vacation</t>
  </si>
  <si>
    <t>all managed and paid for under separate invoice/contract</t>
  </si>
  <si>
    <t>deducting re-pipe work which was managed under separate invoice/contract</t>
  </si>
  <si>
    <t>TOTAL (original contract)</t>
  </si>
  <si>
    <t>Client name
Client address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</si>
</sst>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* #,##0.0_);_(* \(#,##0.0\);_(* &quot;-&quot;?_);_(@_)"/>
    <numFmt numFmtId="171" formatCode="[$-409]dddd\,\ mmmm\ dd\,\ yyyy"/>
    <numFmt numFmtId="172" formatCode="ddd\,\ mmm\ d"/>
    <numFmt numFmtId="173" formatCode="mmm\-yyyy"/>
  </numFmts>
  <fonts count="29">
    <font>
      <sz val="8"/>
      <name val="Arial"/>
      <family val="0"/>
    </font>
    <font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i/>
      <sz val="10"/>
      <color indexed="55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sz val="10"/>
      <name val="Webdings"/>
      <family val="1"/>
    </font>
    <font>
      <sz val="10"/>
      <color indexed="48"/>
      <name val="Arial"/>
      <family val="2"/>
    </font>
    <font>
      <sz val="8"/>
      <color indexed="48"/>
      <name val="Arial"/>
      <family val="0"/>
    </font>
    <font>
      <i/>
      <sz val="10"/>
      <color indexed="48"/>
      <name val="Arial"/>
      <family val="2"/>
    </font>
    <font>
      <sz val="10"/>
      <color indexed="57"/>
      <name val="Arial"/>
      <family val="2"/>
    </font>
    <font>
      <i/>
      <sz val="10"/>
      <color indexed="57"/>
      <name val="Arial"/>
      <family val="2"/>
    </font>
    <font>
      <sz val="8"/>
      <color indexed="57"/>
      <name val="Arial"/>
      <family val="0"/>
    </font>
    <font>
      <sz val="10"/>
      <color indexed="9"/>
      <name val="Webdings"/>
      <family val="1"/>
    </font>
    <font>
      <sz val="8"/>
      <color indexed="9"/>
      <name val="Webdings"/>
      <family val="1"/>
    </font>
    <font>
      <sz val="8"/>
      <name val="Webdings"/>
      <family val="1"/>
    </font>
    <font>
      <strike/>
      <sz val="10"/>
      <name val="Arial"/>
      <family val="2"/>
    </font>
    <font>
      <sz val="8"/>
      <color indexed="20"/>
      <name val="Arial"/>
      <family val="0"/>
    </font>
    <font>
      <sz val="10"/>
      <color indexed="20"/>
      <name val="Arial"/>
      <family val="2"/>
    </font>
    <font>
      <i/>
      <sz val="10"/>
      <color indexed="20"/>
      <name val="Arial"/>
      <family val="2"/>
    </font>
    <font>
      <sz val="8"/>
      <color indexed="52"/>
      <name val="Arial"/>
      <family val="0"/>
    </font>
    <font>
      <sz val="10"/>
      <color indexed="52"/>
      <name val="Arial"/>
      <family val="2"/>
    </font>
    <font>
      <i/>
      <sz val="10"/>
      <color indexed="22"/>
      <name val="Arial"/>
      <family val="2"/>
    </font>
    <font>
      <sz val="10"/>
      <color indexed="22"/>
      <name val="Arial"/>
      <family val="2"/>
    </font>
    <font>
      <b/>
      <sz val="10"/>
      <color indexed="5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9" fontId="0" fillId="0" borderId="0" xfId="17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7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indent="2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9" fontId="0" fillId="0" borderId="0" xfId="17" applyNumberFormat="1" applyFont="1" applyBorder="1" applyAlignment="1">
      <alignment vertical="center" wrapText="1"/>
    </xf>
    <xf numFmtId="169" fontId="0" fillId="0" borderId="2" xfId="17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4" fontId="0" fillId="0" borderId="0" xfId="17" applyNumberFormat="1" applyFont="1" applyBorder="1" applyAlignment="1">
      <alignment vertical="center" wrapText="1"/>
    </xf>
    <xf numFmtId="44" fontId="0" fillId="0" borderId="2" xfId="17" applyNumberFormat="1" applyFont="1" applyBorder="1" applyAlignment="1">
      <alignment horizontal="center" vertical="center" wrapText="1"/>
    </xf>
    <xf numFmtId="44" fontId="1" fillId="2" borderId="1" xfId="17" applyNumberFormat="1" applyFont="1" applyFill="1" applyBorder="1" applyAlignment="1">
      <alignment horizontal="center" vertical="center"/>
    </xf>
    <xf numFmtId="44" fontId="1" fillId="0" borderId="1" xfId="17" applyNumberFormat="1" applyFont="1" applyBorder="1" applyAlignment="1">
      <alignment vertical="center"/>
    </xf>
    <xf numFmtId="44" fontId="1" fillId="0" borderId="1" xfId="17" applyNumberFormat="1" applyFont="1" applyFill="1" applyBorder="1" applyAlignment="1">
      <alignment vertical="center"/>
    </xf>
    <xf numFmtId="44" fontId="1" fillId="0" borderId="5" xfId="17" applyNumberFormat="1" applyFont="1" applyBorder="1" applyAlignment="1">
      <alignment vertical="center"/>
    </xf>
    <xf numFmtId="44" fontId="2" fillId="0" borderId="0" xfId="0" applyNumberFormat="1" applyFont="1" applyAlignment="1">
      <alignment horizontal="right" vertical="center"/>
    </xf>
    <xf numFmtId="44" fontId="2" fillId="0" borderId="0" xfId="17" applyNumberFormat="1" applyFont="1" applyBorder="1" applyAlignment="1">
      <alignment vertical="center"/>
    </xf>
    <xf numFmtId="44" fontId="1" fillId="0" borderId="9" xfId="17" applyNumberFormat="1" applyFont="1" applyBorder="1" applyAlignment="1">
      <alignment vertical="center"/>
    </xf>
    <xf numFmtId="44" fontId="4" fillId="0" borderId="0" xfId="17" applyNumberFormat="1" applyFont="1" applyBorder="1" applyAlignment="1">
      <alignment vertical="center"/>
    </xf>
    <xf numFmtId="44" fontId="1" fillId="0" borderId="0" xfId="17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16" fontId="1" fillId="0" borderId="0" xfId="0" applyNumberFormat="1" applyFont="1" applyAlignment="1">
      <alignment vertical="center"/>
    </xf>
    <xf numFmtId="44" fontId="2" fillId="0" borderId="0" xfId="0" applyNumberFormat="1" applyFont="1" applyAlignment="1">
      <alignment vertical="center"/>
    </xf>
    <xf numFmtId="44" fontId="7" fillId="0" borderId="1" xfId="17" applyNumberFormat="1" applyFont="1" applyBorder="1" applyAlignment="1">
      <alignment vertical="center"/>
    </xf>
    <xf numFmtId="44" fontId="6" fillId="0" borderId="0" xfId="17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4" fontId="1" fillId="0" borderId="0" xfId="17" applyNumberFormat="1" applyFont="1" applyAlignment="1">
      <alignment horizontal="center" wrapText="1"/>
    </xf>
    <xf numFmtId="0" fontId="10" fillId="0" borderId="5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16" fontId="1" fillId="0" borderId="1" xfId="0" applyNumberFormat="1" applyFont="1" applyBorder="1" applyAlignment="1">
      <alignment horizontal="center" vertical="center" wrapText="1"/>
    </xf>
    <xf numFmtId="44" fontId="1" fillId="0" borderId="1" xfId="17" applyNumberFormat="1" applyFont="1" applyBorder="1" applyAlignment="1">
      <alignment horizontal="center" vertical="center"/>
    </xf>
    <xf numFmtId="44" fontId="7" fillId="0" borderId="0" xfId="17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16" fontId="7" fillId="0" borderId="1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wrapText="1"/>
    </xf>
    <xf numFmtId="16" fontId="1" fillId="0" borderId="1" xfId="17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44" fontId="11" fillId="0" borderId="1" xfId="17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4" fontId="11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44" fontId="14" fillId="0" borderId="1" xfId="17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44" fontId="14" fillId="0" borderId="10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" fontId="16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9" fontId="18" fillId="5" borderId="1" xfId="0" applyNumberFormat="1" applyFont="1" applyFill="1" applyBorder="1" applyAlignment="1">
      <alignment horizontal="center" vertical="center"/>
    </xf>
    <xf numFmtId="9" fontId="19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16" fontId="21" fillId="0" borderId="1" xfId="0" applyNumberFormat="1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1" xfId="0" applyFont="1" applyBorder="1" applyAlignment="1">
      <alignment horizontal="left" vertical="center" wrapText="1"/>
    </xf>
    <xf numFmtId="44" fontId="22" fillId="0" borderId="1" xfId="17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44" fontId="22" fillId="0" borderId="10" xfId="0" applyNumberFormat="1" applyFont="1" applyBorder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" fontId="24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0" fontId="1" fillId="7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44" fontId="28" fillId="0" borderId="9" xfId="17" applyNumberFormat="1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172" fontId="0" fillId="0" borderId="8" xfId="0" applyNumberFormat="1" applyFont="1" applyBorder="1" applyAlignment="1">
      <alignment horizontal="center" vertical="justify" textRotation="90"/>
    </xf>
    <xf numFmtId="172" fontId="0" fillId="0" borderId="6" xfId="0" applyNumberFormat="1" applyFont="1" applyBorder="1" applyAlignment="1">
      <alignment horizontal="center" vertical="justify" textRotation="90"/>
    </xf>
    <xf numFmtId="172" fontId="0" fillId="0" borderId="7" xfId="0" applyNumberFormat="1" applyFont="1" applyBorder="1" applyAlignment="1">
      <alignment horizontal="center" vertical="justify" textRotation="90"/>
    </xf>
    <xf numFmtId="172" fontId="0" fillId="2" borderId="8" xfId="0" applyNumberFormat="1" applyFont="1" applyFill="1" applyBorder="1" applyAlignment="1">
      <alignment horizontal="center" vertical="justify" textRotation="90"/>
    </xf>
    <xf numFmtId="172" fontId="0" fillId="2" borderId="6" xfId="0" applyNumberFormat="1" applyFont="1" applyFill="1" applyBorder="1" applyAlignment="1">
      <alignment horizontal="center" vertical="justify" textRotation="90"/>
    </xf>
    <xf numFmtId="172" fontId="0" fillId="2" borderId="7" xfId="0" applyNumberFormat="1" applyFont="1" applyFill="1" applyBorder="1" applyAlignment="1">
      <alignment horizontal="center" vertical="justify" textRotation="90"/>
    </xf>
    <xf numFmtId="0" fontId="27" fillId="0" borderId="5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2" fontId="0" fillId="0" borderId="1" xfId="0" applyNumberFormat="1" applyFont="1" applyBorder="1" applyAlignment="1">
      <alignment horizontal="center" vertical="justify" textRotation="90"/>
    </xf>
    <xf numFmtId="0" fontId="1" fillId="0" borderId="0" xfId="0" applyFont="1" applyAlignment="1">
      <alignment horizontal="left" vertical="center" wrapText="1"/>
    </xf>
    <xf numFmtId="169" fontId="0" fillId="0" borderId="0" xfId="17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00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0</xdr:row>
      <xdr:rowOff>390525</xdr:rowOff>
    </xdr:from>
    <xdr:to>
      <xdr:col>1</xdr:col>
      <xdr:colOff>2524125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431" t="63487" r="74131" b="22341"/>
        <a:stretch>
          <a:fillRect/>
        </a:stretch>
      </xdr:blipFill>
      <xdr:spPr>
        <a:xfrm>
          <a:off x="2295525" y="3905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47625</xdr:colOff>
      <xdr:row>37</xdr:row>
      <xdr:rowOff>19050</xdr:rowOff>
    </xdr:from>
    <xdr:to>
      <xdr:col>29</xdr:col>
      <xdr:colOff>161925</xdr:colOff>
      <xdr:row>37</xdr:row>
      <xdr:rowOff>266700</xdr:rowOff>
    </xdr:to>
    <xdr:sp>
      <xdr:nvSpPr>
        <xdr:cNvPr id="2" name="AutoShape 2"/>
        <xdr:cNvSpPr>
          <a:spLocks/>
        </xdr:cNvSpPr>
      </xdr:nvSpPr>
      <xdr:spPr>
        <a:xfrm>
          <a:off x="9572625" y="10658475"/>
          <a:ext cx="114300" cy="24765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38</xdr:row>
      <xdr:rowOff>76200</xdr:rowOff>
    </xdr:from>
    <xdr:to>
      <xdr:col>44</xdr:col>
      <xdr:colOff>28575</xdr:colOff>
      <xdr:row>39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10239375" y="11039475"/>
          <a:ext cx="2314575" cy="142875"/>
        </a:xfrm>
        <a:prstGeom prst="accentCallout1">
          <a:avLst>
            <a:gd name="adj1" fmla="val -73958"/>
            <a:gd name="adj2" fmla="val -203333"/>
            <a:gd name="adj3" fmla="val 30000"/>
            <a:gd name="adj4" fmla="val -76041"/>
            <a:gd name="adj5" fmla="val -270000"/>
            <a:gd name="adj6" fmla="val -66666"/>
            <a:gd name="adj7" fmla="val -22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original end date</a:t>
          </a:r>
        </a:p>
      </xdr:txBody>
    </xdr:sp>
    <xdr:clientData/>
  </xdr:twoCellAnchor>
  <xdr:twoCellAnchor>
    <xdr:from>
      <xdr:col>51</xdr:col>
      <xdr:colOff>47625</xdr:colOff>
      <xdr:row>37</xdr:row>
      <xdr:rowOff>19050</xdr:rowOff>
    </xdr:from>
    <xdr:to>
      <xdr:col>51</xdr:col>
      <xdr:colOff>161925</xdr:colOff>
      <xdr:row>37</xdr:row>
      <xdr:rowOff>266700</xdr:rowOff>
    </xdr:to>
    <xdr:sp>
      <xdr:nvSpPr>
        <xdr:cNvPr id="4" name="AutoShape 5"/>
        <xdr:cNvSpPr>
          <a:spLocks/>
        </xdr:cNvSpPr>
      </xdr:nvSpPr>
      <xdr:spPr>
        <a:xfrm>
          <a:off x="13973175" y="10658475"/>
          <a:ext cx="114300" cy="24765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38100</xdr:rowOff>
    </xdr:from>
    <xdr:to>
      <xdr:col>4</xdr:col>
      <xdr:colOff>1933575</xdr:colOff>
      <xdr:row>0</xdr:row>
      <xdr:rowOff>866775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7431" t="63487" r="74131" b="22341"/>
        <a:stretch>
          <a:fillRect/>
        </a:stretch>
      </xdr:blipFill>
      <xdr:spPr>
        <a:xfrm>
          <a:off x="7277100" y="3810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1571625</xdr:colOff>
      <xdr:row>0</xdr:row>
      <xdr:rowOff>0</xdr:rowOff>
    </xdr:from>
    <xdr:to>
      <xdr:col>6</xdr:col>
      <xdr:colOff>3000375</xdr:colOff>
      <xdr:row>0</xdr:row>
      <xdr:rowOff>828675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7431" t="63487" r="74131" b="22341"/>
        <a:stretch>
          <a:fillRect/>
        </a:stretch>
      </xdr:blipFill>
      <xdr:spPr>
        <a:xfrm>
          <a:off x="9467850" y="0"/>
          <a:ext cx="1428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51"/>
  <sheetViews>
    <sheetView showGridLines="0" tabSelected="1" workbookViewId="0" topLeftCell="A1">
      <pane ySplit="3" topLeftCell="BM24" activePane="bottomLeft" state="frozen"/>
      <selection pane="topLeft" activeCell="B2" sqref="B2"/>
      <selection pane="bottomLeft" activeCell="B2" sqref="B2"/>
    </sheetView>
  </sheetViews>
  <sheetFormatPr defaultColWidth="9.33203125" defaultRowHeight="11.25"/>
  <cols>
    <col min="1" max="1" width="9.33203125" style="2" customWidth="1"/>
    <col min="2" max="2" width="44.5" style="11" bestFit="1" customWidth="1"/>
    <col min="3" max="3" width="21.33203125" style="5" bestFit="1" customWidth="1"/>
    <col min="4" max="4" width="5.83203125" style="4" bestFit="1" customWidth="1"/>
    <col min="5" max="5" width="3.5" style="7" customWidth="1"/>
    <col min="6" max="6" width="1.66796875" style="7" customWidth="1"/>
    <col min="7" max="7" width="3.5" style="7" customWidth="1"/>
    <col min="8" max="19" width="3.5" style="4" customWidth="1"/>
    <col min="20" max="20" width="3.5" style="7" customWidth="1"/>
    <col min="21" max="26" width="3.5" style="4" customWidth="1"/>
    <col min="27" max="27" width="3.5" style="7" customWidth="1"/>
    <col min="28" max="33" width="3.5" style="4" customWidth="1"/>
    <col min="34" max="34" width="3.5" style="7" customWidth="1"/>
    <col min="35" max="40" width="3.5" style="4" customWidth="1"/>
    <col min="41" max="41" width="3.5" style="7" customWidth="1"/>
    <col min="42" max="47" width="3.5" style="4" customWidth="1"/>
    <col min="48" max="48" width="3.5" style="7" customWidth="1"/>
    <col min="49" max="53" width="3.5" style="4" customWidth="1"/>
    <col min="54" max="16384" width="9.33203125" style="2" customWidth="1"/>
  </cols>
  <sheetData>
    <row r="1" spans="2:53" ht="67.5">
      <c r="B1" s="11" t="s">
        <v>178</v>
      </c>
      <c r="C1" s="6" t="s">
        <v>0</v>
      </c>
      <c r="D1" s="17"/>
      <c r="E1" s="148">
        <v>40234</v>
      </c>
      <c r="F1" s="136"/>
      <c r="G1" s="148">
        <v>40280</v>
      </c>
      <c r="H1" s="136">
        <f aca="true" t="shared" si="0" ref="H1:AT1">G1+1</f>
        <v>40281</v>
      </c>
      <c r="I1" s="136">
        <f t="shared" si="0"/>
        <v>40282</v>
      </c>
      <c r="J1" s="136">
        <f t="shared" si="0"/>
        <v>40283</v>
      </c>
      <c r="K1" s="136">
        <f t="shared" si="0"/>
        <v>40284</v>
      </c>
      <c r="L1" s="139">
        <f t="shared" si="0"/>
        <v>40285</v>
      </c>
      <c r="M1" s="139">
        <f t="shared" si="0"/>
        <v>40286</v>
      </c>
      <c r="N1" s="136">
        <f t="shared" si="0"/>
        <v>40287</v>
      </c>
      <c r="O1" s="136">
        <f t="shared" si="0"/>
        <v>40288</v>
      </c>
      <c r="P1" s="136">
        <f t="shared" si="0"/>
        <v>40289</v>
      </c>
      <c r="Q1" s="136">
        <f t="shared" si="0"/>
        <v>40290</v>
      </c>
      <c r="R1" s="136">
        <f t="shared" si="0"/>
        <v>40291</v>
      </c>
      <c r="S1" s="139">
        <f t="shared" si="0"/>
        <v>40292</v>
      </c>
      <c r="T1" s="139">
        <f t="shared" si="0"/>
        <v>40293</v>
      </c>
      <c r="U1" s="136">
        <f t="shared" si="0"/>
        <v>40294</v>
      </c>
      <c r="V1" s="136">
        <f t="shared" si="0"/>
        <v>40295</v>
      </c>
      <c r="W1" s="136">
        <f t="shared" si="0"/>
        <v>40296</v>
      </c>
      <c r="X1" s="136">
        <f t="shared" si="0"/>
        <v>40297</v>
      </c>
      <c r="Y1" s="136">
        <f t="shared" si="0"/>
        <v>40298</v>
      </c>
      <c r="Z1" s="139">
        <f>Y1+1</f>
        <v>40299</v>
      </c>
      <c r="AA1" s="139">
        <f aca="true" t="shared" si="1" ref="AA1:AF1">Z1+1</f>
        <v>40300</v>
      </c>
      <c r="AB1" s="136">
        <f t="shared" si="1"/>
        <v>40301</v>
      </c>
      <c r="AC1" s="136">
        <f t="shared" si="1"/>
        <v>40302</v>
      </c>
      <c r="AD1" s="136">
        <f t="shared" si="1"/>
        <v>40303</v>
      </c>
      <c r="AE1" s="136">
        <f t="shared" si="1"/>
        <v>40304</v>
      </c>
      <c r="AF1" s="136">
        <f t="shared" si="1"/>
        <v>40305</v>
      </c>
      <c r="AG1" s="139">
        <f>AF1+1</f>
        <v>40306</v>
      </c>
      <c r="AH1" s="139">
        <f aca="true" t="shared" si="2" ref="AH1:AM1">AG1+1</f>
        <v>40307</v>
      </c>
      <c r="AI1" s="136">
        <f t="shared" si="2"/>
        <v>40308</v>
      </c>
      <c r="AJ1" s="136">
        <f t="shared" si="2"/>
        <v>40309</v>
      </c>
      <c r="AK1" s="136">
        <f t="shared" si="2"/>
        <v>40310</v>
      </c>
      <c r="AL1" s="136">
        <f t="shared" si="2"/>
        <v>40311</v>
      </c>
      <c r="AM1" s="136">
        <f t="shared" si="2"/>
        <v>40312</v>
      </c>
      <c r="AN1" s="139">
        <f>AM1+1</f>
        <v>40313</v>
      </c>
      <c r="AO1" s="139">
        <f>AN1+1</f>
        <v>40314</v>
      </c>
      <c r="AP1" s="136">
        <f>AO1+1</f>
        <v>40315</v>
      </c>
      <c r="AQ1" s="136">
        <f>AP1+1</f>
        <v>40316</v>
      </c>
      <c r="AR1" s="136">
        <f t="shared" si="0"/>
        <v>40317</v>
      </c>
      <c r="AS1" s="136">
        <f t="shared" si="0"/>
        <v>40318</v>
      </c>
      <c r="AT1" s="136">
        <f t="shared" si="0"/>
        <v>40319</v>
      </c>
      <c r="AU1" s="139">
        <f aca="true" t="shared" si="3" ref="AU1:BA1">AT1+1</f>
        <v>40320</v>
      </c>
      <c r="AV1" s="139">
        <f t="shared" si="3"/>
        <v>40321</v>
      </c>
      <c r="AW1" s="136">
        <f t="shared" si="3"/>
        <v>40322</v>
      </c>
      <c r="AX1" s="136">
        <f t="shared" si="3"/>
        <v>40323</v>
      </c>
      <c r="AY1" s="136">
        <f t="shared" si="3"/>
        <v>40324</v>
      </c>
      <c r="AZ1" s="136">
        <f t="shared" si="3"/>
        <v>40325</v>
      </c>
      <c r="BA1" s="136">
        <f t="shared" si="3"/>
        <v>40326</v>
      </c>
    </row>
    <row r="2" spans="1:53" ht="15" customHeight="1">
      <c r="A2" s="15"/>
      <c r="B2" s="15" t="s">
        <v>155</v>
      </c>
      <c r="C2" s="6"/>
      <c r="D2" s="17"/>
      <c r="E2" s="148"/>
      <c r="F2" s="137"/>
      <c r="G2" s="148"/>
      <c r="H2" s="137"/>
      <c r="I2" s="137"/>
      <c r="J2" s="137"/>
      <c r="K2" s="137"/>
      <c r="L2" s="140"/>
      <c r="M2" s="140"/>
      <c r="N2" s="137"/>
      <c r="O2" s="137"/>
      <c r="P2" s="137"/>
      <c r="Q2" s="137"/>
      <c r="R2" s="137"/>
      <c r="S2" s="140"/>
      <c r="T2" s="140"/>
      <c r="U2" s="137"/>
      <c r="V2" s="137"/>
      <c r="W2" s="137"/>
      <c r="X2" s="137"/>
      <c r="Y2" s="137"/>
      <c r="Z2" s="140"/>
      <c r="AA2" s="140"/>
      <c r="AB2" s="137"/>
      <c r="AC2" s="137"/>
      <c r="AD2" s="137"/>
      <c r="AE2" s="137"/>
      <c r="AF2" s="137"/>
      <c r="AG2" s="140"/>
      <c r="AH2" s="140"/>
      <c r="AI2" s="137"/>
      <c r="AJ2" s="137"/>
      <c r="AK2" s="137"/>
      <c r="AL2" s="137"/>
      <c r="AM2" s="137"/>
      <c r="AN2" s="140"/>
      <c r="AO2" s="140"/>
      <c r="AP2" s="137"/>
      <c r="AQ2" s="137"/>
      <c r="AR2" s="137"/>
      <c r="AS2" s="137"/>
      <c r="AT2" s="137"/>
      <c r="AU2" s="140"/>
      <c r="AV2" s="140"/>
      <c r="AW2" s="137"/>
      <c r="AX2" s="137"/>
      <c r="AY2" s="137"/>
      <c r="AZ2" s="137"/>
      <c r="BA2" s="137"/>
    </row>
    <row r="3" spans="1:53" ht="12.75">
      <c r="A3" s="16"/>
      <c r="B3" s="18" t="s">
        <v>4</v>
      </c>
      <c r="C3" s="19" t="s">
        <v>3</v>
      </c>
      <c r="D3" s="20" t="s">
        <v>1</v>
      </c>
      <c r="E3" s="148"/>
      <c r="F3" s="137"/>
      <c r="G3" s="148"/>
      <c r="H3" s="138"/>
      <c r="I3" s="138"/>
      <c r="J3" s="138"/>
      <c r="K3" s="138"/>
      <c r="L3" s="141"/>
      <c r="M3" s="141"/>
      <c r="N3" s="138"/>
      <c r="O3" s="138"/>
      <c r="P3" s="138"/>
      <c r="Q3" s="138"/>
      <c r="R3" s="138"/>
      <c r="S3" s="141"/>
      <c r="T3" s="141"/>
      <c r="U3" s="138"/>
      <c r="V3" s="138"/>
      <c r="W3" s="138"/>
      <c r="X3" s="138"/>
      <c r="Y3" s="138"/>
      <c r="Z3" s="141"/>
      <c r="AA3" s="141"/>
      <c r="AB3" s="138"/>
      <c r="AC3" s="138"/>
      <c r="AD3" s="138"/>
      <c r="AE3" s="138"/>
      <c r="AF3" s="138"/>
      <c r="AG3" s="141"/>
      <c r="AH3" s="141"/>
      <c r="AI3" s="138"/>
      <c r="AJ3" s="138"/>
      <c r="AK3" s="138"/>
      <c r="AL3" s="138"/>
      <c r="AM3" s="138"/>
      <c r="AN3" s="141"/>
      <c r="AO3" s="141"/>
      <c r="AP3" s="138"/>
      <c r="AQ3" s="138"/>
      <c r="AR3" s="138"/>
      <c r="AS3" s="138"/>
      <c r="AT3" s="138"/>
      <c r="AU3" s="141"/>
      <c r="AV3" s="141"/>
      <c r="AW3" s="138"/>
      <c r="AX3" s="138"/>
      <c r="AY3" s="138"/>
      <c r="AZ3" s="138"/>
      <c r="BA3" s="138"/>
    </row>
    <row r="4" spans="1:53" ht="21.75" customHeight="1">
      <c r="A4" s="3">
        <v>0</v>
      </c>
      <c r="B4" s="12" t="s">
        <v>14</v>
      </c>
      <c r="C4" s="3" t="s">
        <v>15</v>
      </c>
      <c r="D4" s="3"/>
      <c r="E4" s="21">
        <v>0.25</v>
      </c>
      <c r="F4" s="26"/>
      <c r="G4" s="3"/>
      <c r="H4" s="3"/>
      <c r="I4" s="3"/>
      <c r="J4" s="3"/>
      <c r="K4" s="3"/>
      <c r="L4" s="1"/>
      <c r="M4" s="1"/>
      <c r="N4" s="3"/>
      <c r="O4" s="3"/>
      <c r="P4" s="3"/>
      <c r="Q4" s="3"/>
      <c r="R4" s="3"/>
      <c r="S4" s="1"/>
      <c r="T4" s="10"/>
      <c r="U4" s="3"/>
      <c r="V4" s="3"/>
      <c r="W4" s="3"/>
      <c r="X4" s="3"/>
      <c r="Y4" s="3"/>
      <c r="Z4" s="1"/>
      <c r="AA4" s="10"/>
      <c r="AB4" s="3"/>
      <c r="AC4" s="3"/>
      <c r="AD4" s="3"/>
      <c r="AE4" s="3"/>
      <c r="AF4" s="3"/>
      <c r="AG4" s="1"/>
      <c r="AH4" s="10"/>
      <c r="AI4" s="3"/>
      <c r="AJ4" s="3"/>
      <c r="AK4" s="3"/>
      <c r="AL4" s="3"/>
      <c r="AM4" s="3"/>
      <c r="AN4" s="1"/>
      <c r="AO4" s="10"/>
      <c r="AP4" s="3"/>
      <c r="AQ4" s="3"/>
      <c r="AR4" s="3"/>
      <c r="AS4" s="3"/>
      <c r="AT4" s="3"/>
      <c r="AU4" s="1"/>
      <c r="AV4" s="10"/>
      <c r="AW4" s="3"/>
      <c r="AX4" s="3"/>
      <c r="AY4" s="3"/>
      <c r="AZ4" s="3"/>
      <c r="BA4" s="3"/>
    </row>
    <row r="5" spans="1:53" ht="27" customHeight="1">
      <c r="A5" s="3">
        <v>0</v>
      </c>
      <c r="B5" s="12" t="s">
        <v>28</v>
      </c>
      <c r="C5" s="25" t="s">
        <v>27</v>
      </c>
      <c r="D5" s="3"/>
      <c r="E5" s="3"/>
      <c r="F5" s="26"/>
      <c r="G5" s="21"/>
      <c r="H5" s="3"/>
      <c r="I5" s="3"/>
      <c r="J5" s="3"/>
      <c r="K5" s="3"/>
      <c r="L5" s="1"/>
      <c r="M5" s="1"/>
      <c r="N5" s="3"/>
      <c r="O5" s="3"/>
      <c r="P5" s="3"/>
      <c r="Q5" s="3"/>
      <c r="R5" s="3"/>
      <c r="S5" s="1"/>
      <c r="T5" s="10"/>
      <c r="U5" s="3"/>
      <c r="V5" s="3"/>
      <c r="W5" s="3"/>
      <c r="X5" s="3"/>
      <c r="Y5" s="3"/>
      <c r="Z5" s="1"/>
      <c r="AA5" s="10"/>
      <c r="AB5" s="3"/>
      <c r="AC5" s="3"/>
      <c r="AD5" s="3"/>
      <c r="AE5" s="3"/>
      <c r="AF5" s="3"/>
      <c r="AG5" s="1"/>
      <c r="AH5" s="10"/>
      <c r="AI5" s="3"/>
      <c r="AJ5" s="3"/>
      <c r="AK5" s="3"/>
      <c r="AL5" s="3"/>
      <c r="AM5" s="3"/>
      <c r="AN5" s="1"/>
      <c r="AO5" s="10"/>
      <c r="AP5" s="3"/>
      <c r="AQ5" s="3"/>
      <c r="AR5" s="3"/>
      <c r="AS5" s="3"/>
      <c r="AT5" s="3"/>
      <c r="AU5" s="1"/>
      <c r="AV5" s="10"/>
      <c r="AW5" s="3"/>
      <c r="AX5" s="3"/>
      <c r="AY5" s="3"/>
      <c r="AZ5" s="3"/>
      <c r="BA5" s="3"/>
    </row>
    <row r="6" spans="1:53" ht="21.75" customHeight="1">
      <c r="A6" s="3">
        <v>0</v>
      </c>
      <c r="B6" s="12" t="s">
        <v>13</v>
      </c>
      <c r="C6" s="3" t="s">
        <v>2</v>
      </c>
      <c r="D6" s="3"/>
      <c r="E6" s="3"/>
      <c r="F6" s="28"/>
      <c r="G6" s="21"/>
      <c r="H6" s="3"/>
      <c r="I6" s="3"/>
      <c r="J6" s="3"/>
      <c r="K6" s="3"/>
      <c r="L6" s="1"/>
      <c r="M6" s="1"/>
      <c r="N6" s="3"/>
      <c r="O6" s="3"/>
      <c r="P6" s="3"/>
      <c r="Q6" s="3"/>
      <c r="R6" s="3"/>
      <c r="S6" s="1"/>
      <c r="T6" s="10"/>
      <c r="U6" s="3"/>
      <c r="V6" s="3"/>
      <c r="W6" s="3"/>
      <c r="X6" s="3"/>
      <c r="Y6" s="3"/>
      <c r="Z6" s="1"/>
      <c r="AA6" s="10"/>
      <c r="AB6" s="3"/>
      <c r="AC6" s="3"/>
      <c r="AD6" s="3"/>
      <c r="AE6" s="3"/>
      <c r="AF6" s="3"/>
      <c r="AG6" s="1"/>
      <c r="AH6" s="10"/>
      <c r="AI6" s="3"/>
      <c r="AJ6" s="3"/>
      <c r="AK6" s="3"/>
      <c r="AL6" s="3"/>
      <c r="AM6" s="3"/>
      <c r="AN6" s="1"/>
      <c r="AO6" s="10"/>
      <c r="AP6" s="3"/>
      <c r="AQ6" s="3"/>
      <c r="AR6" s="3"/>
      <c r="AS6" s="3"/>
      <c r="AT6" s="3"/>
      <c r="AU6" s="1"/>
      <c r="AV6" s="10"/>
      <c r="AW6" s="3"/>
      <c r="AX6" s="3"/>
      <c r="AY6" s="3"/>
      <c r="AZ6" s="3"/>
      <c r="BA6" s="3"/>
    </row>
    <row r="7" spans="1:53" ht="14.25">
      <c r="A7" s="67" t="s">
        <v>110</v>
      </c>
      <c r="B7" s="24" t="s">
        <v>18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3"/>
      <c r="AU7" s="22"/>
      <c r="AV7" s="22"/>
      <c r="AW7" s="22"/>
      <c r="AX7" s="22"/>
      <c r="AY7" s="22"/>
      <c r="AZ7" s="22"/>
      <c r="BA7" s="23"/>
    </row>
    <row r="8" spans="1:53" ht="14.25">
      <c r="A8" s="67" t="s">
        <v>110</v>
      </c>
      <c r="B8" s="24" t="s">
        <v>19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3"/>
      <c r="AU8" s="22"/>
      <c r="AV8" s="22"/>
      <c r="AW8" s="22"/>
      <c r="AX8" s="22"/>
      <c r="AY8" s="22"/>
      <c r="AZ8" s="22"/>
      <c r="BA8" s="23"/>
    </row>
    <row r="9" spans="1:53" ht="14.25">
      <c r="A9" s="67" t="s">
        <v>110</v>
      </c>
      <c r="B9" s="24" t="s">
        <v>20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3"/>
      <c r="AU9" s="22"/>
      <c r="AV9" s="22"/>
      <c r="AW9" s="22"/>
      <c r="AX9" s="22"/>
      <c r="AY9" s="22"/>
      <c r="AZ9" s="22"/>
      <c r="BA9" s="23"/>
    </row>
    <row r="10" spans="1:53" ht="14.25">
      <c r="A10" s="67" t="s">
        <v>110</v>
      </c>
      <c r="B10" s="24" t="s">
        <v>21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3"/>
      <c r="AU10" s="22"/>
      <c r="AV10" s="22"/>
      <c r="AW10" s="22"/>
      <c r="AX10" s="22"/>
      <c r="AY10" s="22"/>
      <c r="AZ10" s="22"/>
      <c r="BA10" s="23"/>
    </row>
    <row r="11" spans="1:53" ht="14.25">
      <c r="A11" s="67" t="s">
        <v>110</v>
      </c>
      <c r="B11" s="24" t="s">
        <v>22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3"/>
      <c r="AU11" s="22"/>
      <c r="AV11" s="22"/>
      <c r="AW11" s="22"/>
      <c r="AX11" s="22"/>
      <c r="AY11" s="22"/>
      <c r="AZ11" s="22"/>
      <c r="BA11" s="23"/>
    </row>
    <row r="12" spans="1:53" ht="14.25">
      <c r="A12" s="67" t="s">
        <v>110</v>
      </c>
      <c r="B12" s="24" t="s">
        <v>23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3"/>
      <c r="AU12" s="22"/>
      <c r="AV12" s="22"/>
      <c r="AW12" s="22"/>
      <c r="AX12" s="22"/>
      <c r="AY12" s="22"/>
      <c r="AZ12" s="22"/>
      <c r="BA12" s="23"/>
    </row>
    <row r="13" spans="1:53" ht="14.25">
      <c r="A13" s="67" t="s">
        <v>110</v>
      </c>
      <c r="B13" s="24" t="s">
        <v>24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3"/>
      <c r="AU13" s="22"/>
      <c r="AV13" s="22"/>
      <c r="AW13" s="22"/>
      <c r="AX13" s="22"/>
      <c r="AY13" s="22"/>
      <c r="AZ13" s="22"/>
      <c r="BA13" s="23"/>
    </row>
    <row r="14" spans="1:53" ht="14.25">
      <c r="A14" s="67" t="s">
        <v>110</v>
      </c>
      <c r="B14" s="24" t="s">
        <v>25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3"/>
      <c r="AU14" s="22"/>
      <c r="AV14" s="22"/>
      <c r="AW14" s="22"/>
      <c r="AX14" s="22"/>
      <c r="AY14" s="22"/>
      <c r="AZ14" s="22"/>
      <c r="BA14" s="23"/>
    </row>
    <row r="15" spans="1:53" ht="14.25">
      <c r="A15" s="67" t="s">
        <v>110</v>
      </c>
      <c r="B15" s="24" t="s">
        <v>26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3"/>
      <c r="AU15" s="22"/>
      <c r="AV15" s="22"/>
      <c r="AW15" s="22"/>
      <c r="AX15" s="22"/>
      <c r="AY15" s="22"/>
      <c r="AZ15" s="22"/>
      <c r="BA15" s="23"/>
    </row>
    <row r="16" spans="1:53" ht="8.25" customHeight="1">
      <c r="A16" s="145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7"/>
      <c r="AU16" s="2"/>
      <c r="AV16" s="2"/>
      <c r="AW16" s="2"/>
      <c r="AX16" s="2"/>
      <c r="AY16" s="2"/>
      <c r="AZ16" s="2"/>
      <c r="BA16" s="2"/>
    </row>
    <row r="17" spans="1:53" ht="25.5" customHeight="1">
      <c r="A17" s="3">
        <v>1</v>
      </c>
      <c r="B17" s="12" t="s">
        <v>5</v>
      </c>
      <c r="C17" s="3" t="s">
        <v>12</v>
      </c>
      <c r="D17" s="3">
        <v>1</v>
      </c>
      <c r="E17" s="3"/>
      <c r="F17" s="29"/>
      <c r="G17" s="103" t="s">
        <v>110</v>
      </c>
      <c r="H17" s="3"/>
      <c r="I17" s="3"/>
      <c r="J17" s="3"/>
      <c r="K17" s="3"/>
      <c r="L17" s="1"/>
      <c r="M17" s="1"/>
      <c r="N17" s="3"/>
      <c r="O17" s="3"/>
      <c r="P17" s="3"/>
      <c r="Q17" s="3"/>
      <c r="R17" s="3"/>
      <c r="S17" s="1"/>
      <c r="T17" s="10"/>
      <c r="U17" s="3"/>
      <c r="V17" s="3"/>
      <c r="W17" s="3"/>
      <c r="X17" s="3"/>
      <c r="Y17" s="3"/>
      <c r="Z17" s="1"/>
      <c r="AA17" s="10"/>
      <c r="AB17" s="3"/>
      <c r="AC17" s="3"/>
      <c r="AD17" s="3"/>
      <c r="AE17" s="3"/>
      <c r="AF17" s="3"/>
      <c r="AG17" s="1"/>
      <c r="AH17" s="10"/>
      <c r="AI17" s="3"/>
      <c r="AJ17" s="3"/>
      <c r="AK17" s="3"/>
      <c r="AL17" s="3"/>
      <c r="AM17" s="3"/>
      <c r="AN17" s="1"/>
      <c r="AO17" s="10"/>
      <c r="AP17" s="3"/>
      <c r="AQ17" s="3"/>
      <c r="AR17" s="3"/>
      <c r="AS17" s="3"/>
      <c r="AT17" s="3"/>
      <c r="AU17" s="1"/>
      <c r="AV17" s="10"/>
      <c r="AW17" s="3"/>
      <c r="AX17" s="3"/>
      <c r="AY17" s="3"/>
      <c r="AZ17" s="3"/>
      <c r="BA17" s="3"/>
    </row>
    <row r="18" spans="1:53" ht="25.5" customHeight="1">
      <c r="A18" s="68" t="s">
        <v>63</v>
      </c>
      <c r="B18" s="69" t="str">
        <f>Scope!B4</f>
        <v>Mold Found</v>
      </c>
      <c r="C18" s="68"/>
      <c r="D18" s="68">
        <v>1</v>
      </c>
      <c r="E18" s="3"/>
      <c r="F18" s="26"/>
      <c r="G18" s="2"/>
      <c r="H18" s="104" t="s">
        <v>110</v>
      </c>
      <c r="I18" s="3"/>
      <c r="J18" s="3"/>
      <c r="K18" s="3"/>
      <c r="L18" s="1"/>
      <c r="M18" s="1"/>
      <c r="N18" s="3"/>
      <c r="O18" s="3"/>
      <c r="P18" s="3"/>
      <c r="Q18" s="3"/>
      <c r="R18" s="3"/>
      <c r="S18" s="1"/>
      <c r="T18" s="10"/>
      <c r="U18" s="3"/>
      <c r="V18" s="3"/>
      <c r="W18" s="3"/>
      <c r="X18" s="3"/>
      <c r="Y18" s="3"/>
      <c r="Z18" s="1"/>
      <c r="AA18" s="10"/>
      <c r="AB18" s="3"/>
      <c r="AC18" s="3"/>
      <c r="AD18" s="3"/>
      <c r="AE18" s="3"/>
      <c r="AF18" s="3"/>
      <c r="AG18" s="1"/>
      <c r="AH18" s="10"/>
      <c r="AI18" s="3"/>
      <c r="AJ18" s="3"/>
      <c r="AK18" s="3"/>
      <c r="AL18" s="3"/>
      <c r="AM18" s="3"/>
      <c r="AN18" s="1"/>
      <c r="AO18" s="10"/>
      <c r="AP18" s="3"/>
      <c r="AQ18" s="3"/>
      <c r="AR18" s="3"/>
      <c r="AS18" s="3"/>
      <c r="AT18" s="3"/>
      <c r="AU18" s="1"/>
      <c r="AV18" s="10"/>
      <c r="AW18" s="3"/>
      <c r="AX18" s="3"/>
      <c r="AY18" s="3"/>
      <c r="AZ18" s="3"/>
      <c r="BA18" s="3"/>
    </row>
    <row r="19" spans="1:53" ht="25.5" customHeight="1">
      <c r="A19" s="3">
        <v>2</v>
      </c>
      <c r="B19" s="12" t="s">
        <v>6</v>
      </c>
      <c r="C19" s="3" t="s">
        <v>12</v>
      </c>
      <c r="D19" s="3">
        <v>2</v>
      </c>
      <c r="E19" s="3"/>
      <c r="F19" s="26"/>
      <c r="G19" s="3"/>
      <c r="H19" s="3"/>
      <c r="I19" s="103" t="s">
        <v>110</v>
      </c>
      <c r="J19" s="103" t="s">
        <v>110</v>
      </c>
      <c r="K19" s="3"/>
      <c r="L19" s="1"/>
      <c r="M19" s="1"/>
      <c r="N19" s="3"/>
      <c r="O19" s="3"/>
      <c r="P19" s="3"/>
      <c r="Q19" s="3"/>
      <c r="R19" s="3"/>
      <c r="S19" s="1"/>
      <c r="T19" s="10"/>
      <c r="U19" s="3"/>
      <c r="V19" s="3"/>
      <c r="W19" s="3"/>
      <c r="X19" s="3"/>
      <c r="Y19" s="3"/>
      <c r="Z19" s="1"/>
      <c r="AA19" s="10"/>
      <c r="AB19" s="3"/>
      <c r="AC19" s="3"/>
      <c r="AD19" s="3"/>
      <c r="AE19" s="3"/>
      <c r="AF19" s="3"/>
      <c r="AG19" s="1"/>
      <c r="AH19" s="10"/>
      <c r="AI19" s="3"/>
      <c r="AJ19" s="3"/>
      <c r="AK19" s="3"/>
      <c r="AL19" s="3"/>
      <c r="AM19" s="3"/>
      <c r="AN19" s="1"/>
      <c r="AO19" s="10"/>
      <c r="AP19" s="3"/>
      <c r="AQ19" s="3"/>
      <c r="AR19" s="3"/>
      <c r="AS19" s="3"/>
      <c r="AT19" s="3"/>
      <c r="AU19" s="1"/>
      <c r="AV19" s="10"/>
      <c r="AW19" s="3"/>
      <c r="AX19" s="3"/>
      <c r="AY19" s="3"/>
      <c r="AZ19" s="3"/>
      <c r="BA19" s="3"/>
    </row>
    <row r="20" spans="1:53" ht="25.5" customHeight="1">
      <c r="A20" s="68" t="s">
        <v>111</v>
      </c>
      <c r="B20" s="69" t="str">
        <f>Scope!B8&amp;" and "&amp;Scope!B9</f>
        <v>Re-Pipe and Complex Plumbing Required</v>
      </c>
      <c r="C20" s="68" t="s">
        <v>12</v>
      </c>
      <c r="D20" s="68">
        <v>2</v>
      </c>
      <c r="E20" s="3"/>
      <c r="F20" s="26"/>
      <c r="G20" s="3"/>
      <c r="H20" s="3"/>
      <c r="I20" s="3"/>
      <c r="J20" s="3"/>
      <c r="K20" s="104" t="s">
        <v>110</v>
      </c>
      <c r="L20" s="1"/>
      <c r="M20" s="1"/>
      <c r="N20" s="104" t="s">
        <v>110</v>
      </c>
      <c r="O20" s="3"/>
      <c r="P20" s="3"/>
      <c r="Q20" s="3"/>
      <c r="R20" s="3"/>
      <c r="S20" s="1"/>
      <c r="T20" s="10"/>
      <c r="U20" s="3"/>
      <c r="V20" s="3"/>
      <c r="W20" s="3"/>
      <c r="X20" s="3"/>
      <c r="Y20" s="3"/>
      <c r="Z20" s="1"/>
      <c r="AA20" s="10"/>
      <c r="AB20" s="3"/>
      <c r="AC20" s="3"/>
      <c r="AD20" s="3"/>
      <c r="AE20" s="3"/>
      <c r="AF20" s="3"/>
      <c r="AG20" s="1"/>
      <c r="AH20" s="10"/>
      <c r="AI20" s="3"/>
      <c r="AJ20" s="3"/>
      <c r="AK20" s="3"/>
      <c r="AL20" s="3"/>
      <c r="AM20" s="3"/>
      <c r="AN20" s="1"/>
      <c r="AO20" s="10"/>
      <c r="AP20" s="3"/>
      <c r="AQ20" s="3"/>
      <c r="AR20" s="3"/>
      <c r="AS20" s="3"/>
      <c r="AT20" s="3"/>
      <c r="AU20" s="1"/>
      <c r="AV20" s="10"/>
      <c r="AW20" s="3"/>
      <c r="AX20" s="3"/>
      <c r="AY20" s="3"/>
      <c r="AZ20" s="3"/>
      <c r="BA20" s="3"/>
    </row>
    <row r="21" spans="1:53" ht="25.5" customHeight="1">
      <c r="A21" s="3">
        <v>3</v>
      </c>
      <c r="B21" s="12" t="s">
        <v>7</v>
      </c>
      <c r="C21" s="3" t="s">
        <v>12</v>
      </c>
      <c r="D21" s="3">
        <v>1</v>
      </c>
      <c r="E21" s="3"/>
      <c r="F21" s="26"/>
      <c r="G21" s="3"/>
      <c r="H21" s="3"/>
      <c r="I21" s="3"/>
      <c r="K21" s="3"/>
      <c r="L21" s="1"/>
      <c r="M21" s="1"/>
      <c r="N21" s="3"/>
      <c r="O21" s="103" t="s">
        <v>110</v>
      </c>
      <c r="P21" s="3"/>
      <c r="Q21" s="3"/>
      <c r="R21" s="3"/>
      <c r="S21" s="1"/>
      <c r="T21" s="10"/>
      <c r="U21" s="3"/>
      <c r="V21" s="3"/>
      <c r="W21" s="3"/>
      <c r="X21" s="3"/>
      <c r="Y21" s="3"/>
      <c r="Z21" s="1"/>
      <c r="AA21" s="10"/>
      <c r="AB21" s="3"/>
      <c r="AC21" s="3"/>
      <c r="AD21" s="3"/>
      <c r="AE21" s="3"/>
      <c r="AF21" s="3"/>
      <c r="AG21" s="1"/>
      <c r="AH21" s="10"/>
      <c r="AI21" s="3"/>
      <c r="AJ21" s="3"/>
      <c r="AK21" s="3"/>
      <c r="AL21" s="3"/>
      <c r="AM21" s="3"/>
      <c r="AN21" s="1"/>
      <c r="AO21" s="10"/>
      <c r="AP21" s="3"/>
      <c r="AQ21" s="3"/>
      <c r="AR21" s="3"/>
      <c r="AS21" s="3"/>
      <c r="AT21" s="3"/>
      <c r="AU21" s="1"/>
      <c r="AV21" s="10"/>
      <c r="AW21" s="3"/>
      <c r="AX21" s="3"/>
      <c r="AY21" s="3"/>
      <c r="AZ21" s="3"/>
      <c r="BA21" s="3"/>
    </row>
    <row r="22" spans="1:53" ht="25.5" customHeight="1">
      <c r="A22" s="3">
        <v>4</v>
      </c>
      <c r="B22" s="12" t="s">
        <v>8</v>
      </c>
      <c r="C22" s="3" t="s">
        <v>12</v>
      </c>
      <c r="D22" s="3">
        <v>1</v>
      </c>
      <c r="E22" s="3"/>
      <c r="F22" s="26"/>
      <c r="G22" s="3"/>
      <c r="H22" s="3"/>
      <c r="I22" s="3"/>
      <c r="J22" s="3"/>
      <c r="K22" s="3"/>
      <c r="L22" s="1"/>
      <c r="M22" s="1"/>
      <c r="O22" s="21">
        <v>0.25</v>
      </c>
      <c r="P22" s="106" t="s">
        <v>110</v>
      </c>
      <c r="Q22" s="3"/>
      <c r="R22" s="3"/>
      <c r="S22" s="1"/>
      <c r="T22" s="10"/>
      <c r="U22" s="3"/>
      <c r="V22" s="3"/>
      <c r="W22" s="3"/>
      <c r="X22" s="3"/>
      <c r="Y22" s="3"/>
      <c r="Z22" s="1"/>
      <c r="AA22" s="10"/>
      <c r="AB22" s="3"/>
      <c r="AC22" s="3"/>
      <c r="AD22" s="3"/>
      <c r="AE22" s="3"/>
      <c r="AF22" s="3"/>
      <c r="AG22" s="1"/>
      <c r="AH22" s="10"/>
      <c r="AI22" s="3"/>
      <c r="AJ22" s="3"/>
      <c r="AK22" s="3"/>
      <c r="AL22" s="3"/>
      <c r="AM22" s="3"/>
      <c r="AN22" s="1"/>
      <c r="AO22" s="10"/>
      <c r="AP22" s="3"/>
      <c r="AQ22" s="3"/>
      <c r="AR22" s="3"/>
      <c r="AS22" s="3"/>
      <c r="AT22" s="3"/>
      <c r="AU22" s="1"/>
      <c r="AV22" s="10"/>
      <c r="AW22" s="3"/>
      <c r="AX22" s="3"/>
      <c r="AY22" s="3"/>
      <c r="AZ22" s="3"/>
      <c r="BA22" s="3"/>
    </row>
    <row r="23" spans="1:53" s="93" customFormat="1" ht="25.5" customHeight="1">
      <c r="A23" s="91" t="s">
        <v>117</v>
      </c>
      <c r="B23" s="99" t="str">
        <f>Scope!B10</f>
        <v>Re-Pipe kitchen &amp; main bath</v>
      </c>
      <c r="C23" s="91" t="s">
        <v>12</v>
      </c>
      <c r="D23" s="91">
        <v>1</v>
      </c>
      <c r="E23" s="91"/>
      <c r="F23" s="100"/>
      <c r="G23" s="91"/>
      <c r="H23" s="91"/>
      <c r="I23" s="91"/>
      <c r="J23" s="91"/>
      <c r="K23" s="91"/>
      <c r="L23" s="101"/>
      <c r="M23" s="101"/>
      <c r="N23" s="91"/>
      <c r="O23" s="91"/>
      <c r="P23" s="105" t="s">
        <v>110</v>
      </c>
      <c r="Q23" s="105" t="s">
        <v>110</v>
      </c>
      <c r="R23" s="105" t="s">
        <v>110</v>
      </c>
      <c r="S23" s="101"/>
      <c r="T23" s="102"/>
      <c r="U23" s="91"/>
      <c r="V23" s="91"/>
      <c r="W23" s="91"/>
      <c r="X23" s="91"/>
      <c r="Y23" s="91"/>
      <c r="Z23" s="101"/>
      <c r="AA23" s="102"/>
      <c r="AB23" s="91"/>
      <c r="AC23" s="91"/>
      <c r="AD23" s="91"/>
      <c r="AE23" s="91"/>
      <c r="AF23" s="91"/>
      <c r="AG23" s="101"/>
      <c r="AH23" s="102"/>
      <c r="AI23" s="3"/>
      <c r="AJ23" s="3"/>
      <c r="AK23" s="3"/>
      <c r="AL23" s="3"/>
      <c r="AM23" s="91"/>
      <c r="AN23" s="101"/>
      <c r="AO23" s="102"/>
      <c r="AP23" s="91"/>
      <c r="AQ23" s="91"/>
      <c r="AR23" s="91"/>
      <c r="AS23" s="91"/>
      <c r="AT23" s="91"/>
      <c r="AU23" s="101"/>
      <c r="AV23" s="102"/>
      <c r="AW23" s="91"/>
      <c r="AX23" s="91"/>
      <c r="AY23" s="91"/>
      <c r="AZ23" s="91"/>
      <c r="BA23" s="91"/>
    </row>
    <row r="24" spans="1:53" s="93" customFormat="1" ht="25.5" customHeight="1">
      <c r="A24" s="91" t="s">
        <v>117</v>
      </c>
      <c r="B24" s="99" t="s">
        <v>134</v>
      </c>
      <c r="C24" s="91" t="s">
        <v>12</v>
      </c>
      <c r="D24" s="91">
        <v>1</v>
      </c>
      <c r="E24" s="91"/>
      <c r="F24" s="100"/>
      <c r="G24" s="91"/>
      <c r="H24" s="91"/>
      <c r="I24" s="91"/>
      <c r="J24" s="91"/>
      <c r="K24" s="91"/>
      <c r="L24" s="101"/>
      <c r="M24" s="101"/>
      <c r="N24" s="91"/>
      <c r="O24" s="91"/>
      <c r="P24" s="91"/>
      <c r="Q24" s="91"/>
      <c r="R24" s="91"/>
      <c r="S24" s="101"/>
      <c r="T24" s="102"/>
      <c r="U24" s="105" t="s">
        <v>110</v>
      </c>
      <c r="V24" s="91"/>
      <c r="W24" s="91"/>
      <c r="X24" s="91"/>
      <c r="Y24" s="91"/>
      <c r="Z24" s="101"/>
      <c r="AA24" s="102"/>
      <c r="AB24" s="91"/>
      <c r="AC24" s="91"/>
      <c r="AD24" s="91"/>
      <c r="AE24" s="91"/>
      <c r="AF24" s="91"/>
      <c r="AG24" s="101"/>
      <c r="AH24" s="102"/>
      <c r="AI24" s="3"/>
      <c r="AJ24" s="3"/>
      <c r="AK24" s="3"/>
      <c r="AL24" s="3"/>
      <c r="AM24" s="91"/>
      <c r="AN24" s="101"/>
      <c r="AO24" s="102"/>
      <c r="AP24" s="91"/>
      <c r="AQ24" s="91"/>
      <c r="AR24" s="91"/>
      <c r="AS24" s="91"/>
      <c r="AT24" s="91"/>
      <c r="AU24" s="101"/>
      <c r="AV24" s="102"/>
      <c r="AW24" s="91"/>
      <c r="AX24" s="91"/>
      <c r="AY24" s="91"/>
      <c r="AZ24" s="91"/>
      <c r="BA24" s="91"/>
    </row>
    <row r="25" spans="1:53" ht="25.5" customHeight="1">
      <c r="A25" s="25" t="s">
        <v>153</v>
      </c>
      <c r="B25" s="12" t="s">
        <v>154</v>
      </c>
      <c r="C25" s="3" t="s">
        <v>12</v>
      </c>
      <c r="D25" s="115">
        <v>5</v>
      </c>
      <c r="E25" s="3"/>
      <c r="F25" s="26"/>
      <c r="G25" s="3"/>
      <c r="H25" s="3"/>
      <c r="I25" s="3"/>
      <c r="J25" s="3"/>
      <c r="K25" s="3"/>
      <c r="L25" s="1"/>
      <c r="M25" s="1"/>
      <c r="N25" s="3"/>
      <c r="O25" s="3"/>
      <c r="P25" s="3"/>
      <c r="Q25" s="3"/>
      <c r="R25" s="2"/>
      <c r="S25" s="1"/>
      <c r="T25" s="10"/>
      <c r="U25" s="3"/>
      <c r="V25" s="103" t="s">
        <v>110</v>
      </c>
      <c r="W25" s="103" t="s">
        <v>110</v>
      </c>
      <c r="X25" s="103" t="s">
        <v>110</v>
      </c>
      <c r="Y25" s="103" t="s">
        <v>110</v>
      </c>
      <c r="Z25" s="1"/>
      <c r="AA25" s="10"/>
      <c r="AB25" s="114"/>
      <c r="AC25" s="3"/>
      <c r="AD25" s="3"/>
      <c r="AE25" s="3"/>
      <c r="AF25" s="3"/>
      <c r="AG25" s="1"/>
      <c r="AH25" s="10"/>
      <c r="AI25" s="3"/>
      <c r="AJ25" s="3"/>
      <c r="AK25" s="3"/>
      <c r="AL25" s="3"/>
      <c r="AM25" s="3"/>
      <c r="AN25" s="1"/>
      <c r="AO25" s="10"/>
      <c r="AP25" s="3"/>
      <c r="AQ25" s="3"/>
      <c r="AR25" s="3"/>
      <c r="AS25" s="3"/>
      <c r="AT25" s="3"/>
      <c r="AU25" s="1"/>
      <c r="AV25" s="10"/>
      <c r="AW25" s="3"/>
      <c r="AX25" s="3"/>
      <c r="AY25" s="3"/>
      <c r="AZ25" s="3"/>
      <c r="BA25" s="3"/>
    </row>
    <row r="26" spans="1:53" ht="25.5" customHeight="1">
      <c r="A26" s="117" t="s">
        <v>146</v>
      </c>
      <c r="B26" s="69" t="s">
        <v>147</v>
      </c>
      <c r="C26" s="68" t="s">
        <v>12</v>
      </c>
      <c r="D26" s="68">
        <v>7</v>
      </c>
      <c r="E26" s="3"/>
      <c r="F26" s="26"/>
      <c r="G26" s="3"/>
      <c r="H26" s="3"/>
      <c r="I26" s="3"/>
      <c r="J26" s="3"/>
      <c r="K26" s="3"/>
      <c r="L26" s="1"/>
      <c r="M26" s="1"/>
      <c r="N26" s="3"/>
      <c r="O26" s="3"/>
      <c r="P26" s="3"/>
      <c r="Q26" s="3"/>
      <c r="R26" s="104" t="s">
        <v>110</v>
      </c>
      <c r="S26" s="1"/>
      <c r="T26" s="10"/>
      <c r="U26" s="104" t="s">
        <v>110</v>
      </c>
      <c r="V26" s="104" t="s">
        <v>110</v>
      </c>
      <c r="W26" s="104" t="s">
        <v>110</v>
      </c>
      <c r="X26" s="104" t="s">
        <v>110</v>
      </c>
      <c r="Y26" s="104" t="s">
        <v>110</v>
      </c>
      <c r="Z26" s="1"/>
      <c r="AA26" s="10"/>
      <c r="AB26" s="114"/>
      <c r="AC26" s="3"/>
      <c r="AD26" s="3"/>
      <c r="AE26" s="3"/>
      <c r="AF26" s="3"/>
      <c r="AG26" s="1"/>
      <c r="AH26" s="10"/>
      <c r="AI26" s="3"/>
      <c r="AJ26" s="3"/>
      <c r="AK26" s="3"/>
      <c r="AL26" s="3"/>
      <c r="AM26" s="3"/>
      <c r="AN26" s="1"/>
      <c r="AO26" s="10"/>
      <c r="AP26" s="3"/>
      <c r="AQ26" s="3"/>
      <c r="AR26" s="3"/>
      <c r="AS26" s="3"/>
      <c r="AT26" s="3"/>
      <c r="AU26" s="1"/>
      <c r="AV26" s="10"/>
      <c r="AW26" s="3"/>
      <c r="AX26" s="3"/>
      <c r="AY26" s="3"/>
      <c r="AZ26" s="3"/>
      <c r="BA26" s="3"/>
    </row>
    <row r="27" spans="1:53" ht="25.5" customHeight="1">
      <c r="A27" s="115" t="s">
        <v>144</v>
      </c>
      <c r="B27" s="116" t="str">
        <f>Scope!B12</f>
        <v>Rise in concrete</v>
      </c>
      <c r="C27" s="115" t="s">
        <v>12</v>
      </c>
      <c r="D27" s="115">
        <v>1</v>
      </c>
      <c r="E27" s="3"/>
      <c r="F27" s="26"/>
      <c r="G27" s="3"/>
      <c r="H27" s="3"/>
      <c r="I27" s="3"/>
      <c r="J27" s="3"/>
      <c r="K27" s="3"/>
      <c r="L27" s="1"/>
      <c r="M27" s="1"/>
      <c r="N27" s="3"/>
      <c r="O27" s="3"/>
      <c r="P27" s="3"/>
      <c r="Q27" s="3"/>
      <c r="R27" s="3"/>
      <c r="S27" s="1"/>
      <c r="T27" s="10"/>
      <c r="U27" s="3"/>
      <c r="V27" s="3"/>
      <c r="W27" s="3"/>
      <c r="X27" s="3"/>
      <c r="Y27" s="118" t="s">
        <v>110</v>
      </c>
      <c r="Z27" s="1"/>
      <c r="AA27" s="10"/>
      <c r="AB27" s="3"/>
      <c r="AC27" s="3"/>
      <c r="AD27" s="3"/>
      <c r="AE27" s="3"/>
      <c r="AF27" s="3"/>
      <c r="AG27" s="1"/>
      <c r="AH27" s="10"/>
      <c r="AI27" s="3"/>
      <c r="AJ27" s="3"/>
      <c r="AK27" s="3"/>
      <c r="AL27" s="3"/>
      <c r="AM27" s="3"/>
      <c r="AN27" s="1"/>
      <c r="AO27" s="10"/>
      <c r="AP27" s="3"/>
      <c r="AQ27" s="3"/>
      <c r="AR27" s="3"/>
      <c r="AS27" s="3"/>
      <c r="AT27" s="3"/>
      <c r="AU27" s="1"/>
      <c r="AV27" s="10"/>
      <c r="AW27" s="3"/>
      <c r="AX27" s="3"/>
      <c r="AY27" s="3"/>
      <c r="AZ27" s="3"/>
      <c r="BA27" s="3"/>
    </row>
    <row r="28" spans="1:53" ht="25.5" customHeight="1">
      <c r="A28" s="3">
        <v>6</v>
      </c>
      <c r="B28" s="12" t="s">
        <v>156</v>
      </c>
      <c r="C28" s="3" t="s">
        <v>12</v>
      </c>
      <c r="D28" s="3">
        <v>1</v>
      </c>
      <c r="E28" s="3"/>
      <c r="F28" s="26"/>
      <c r="G28" s="3"/>
      <c r="H28" s="3"/>
      <c r="I28" s="3"/>
      <c r="J28" s="3"/>
      <c r="K28" s="3"/>
      <c r="L28" s="1"/>
      <c r="M28" s="1"/>
      <c r="N28" s="3"/>
      <c r="O28" s="3"/>
      <c r="P28" s="3"/>
      <c r="Q28" s="3"/>
      <c r="R28" s="3"/>
      <c r="S28" s="1"/>
      <c r="T28" s="10"/>
      <c r="U28" s="3"/>
      <c r="V28" s="3"/>
      <c r="W28" s="3"/>
      <c r="X28" s="3"/>
      <c r="Y28" s="2"/>
      <c r="Z28" s="1"/>
      <c r="AA28" s="10"/>
      <c r="AB28" s="21">
        <v>0.25</v>
      </c>
      <c r="AC28" s="14"/>
      <c r="AD28" s="3"/>
      <c r="AE28" s="3"/>
      <c r="AF28" s="3"/>
      <c r="AG28" s="1"/>
      <c r="AH28" s="10"/>
      <c r="AI28" s="3"/>
      <c r="AJ28" s="3"/>
      <c r="AK28" s="3"/>
      <c r="AL28" s="3"/>
      <c r="AM28" s="3"/>
      <c r="AN28" s="1"/>
      <c r="AO28" s="10"/>
      <c r="AP28" s="3"/>
      <c r="AQ28" s="3"/>
      <c r="AR28" s="3"/>
      <c r="AS28" s="3"/>
      <c r="AT28" s="3"/>
      <c r="AU28" s="1"/>
      <c r="AV28" s="10"/>
      <c r="AW28" s="3"/>
      <c r="AX28" s="3"/>
      <c r="AY28" s="3"/>
      <c r="AZ28" s="3"/>
      <c r="BA28" s="3"/>
    </row>
    <row r="29" spans="1:53" ht="25.5" customHeight="1">
      <c r="A29" s="3">
        <v>7</v>
      </c>
      <c r="B29" s="12" t="s">
        <v>157</v>
      </c>
      <c r="C29" s="3" t="s">
        <v>12</v>
      </c>
      <c r="D29" s="3">
        <v>1</v>
      </c>
      <c r="E29" s="3"/>
      <c r="F29" s="26"/>
      <c r="G29" s="3"/>
      <c r="H29" s="3"/>
      <c r="I29" s="3"/>
      <c r="J29" s="3"/>
      <c r="K29" s="3"/>
      <c r="L29" s="1"/>
      <c r="M29" s="1"/>
      <c r="N29" s="3"/>
      <c r="O29" s="3"/>
      <c r="P29" s="3"/>
      <c r="Q29" s="3"/>
      <c r="R29" s="3"/>
      <c r="S29" s="1"/>
      <c r="T29" s="10"/>
      <c r="U29" s="3"/>
      <c r="V29" s="3"/>
      <c r="W29" s="3"/>
      <c r="X29" s="3"/>
      <c r="Y29" s="3"/>
      <c r="Z29" s="1"/>
      <c r="AA29" s="10"/>
      <c r="AC29" s="14"/>
      <c r="AD29" s="3"/>
      <c r="AE29" s="3"/>
      <c r="AF29" s="3"/>
      <c r="AG29" s="1"/>
      <c r="AH29" s="10"/>
      <c r="AI29" s="3"/>
      <c r="AJ29" s="3"/>
      <c r="AK29" s="3"/>
      <c r="AL29" s="3"/>
      <c r="AM29" s="3"/>
      <c r="AN29" s="1"/>
      <c r="AO29" s="10"/>
      <c r="AP29" s="3"/>
      <c r="AQ29" s="3"/>
      <c r="AR29" s="3"/>
      <c r="AS29" s="3"/>
      <c r="AT29" s="3"/>
      <c r="AU29" s="1"/>
      <c r="AV29" s="10"/>
      <c r="AW29" s="3"/>
      <c r="AX29" s="3"/>
      <c r="AY29" s="3"/>
      <c r="AZ29" s="3"/>
      <c r="BA29" s="3"/>
    </row>
    <row r="30" spans="1:53" ht="25.5" customHeight="1">
      <c r="A30" s="3">
        <v>8</v>
      </c>
      <c r="B30" s="12" t="s">
        <v>9</v>
      </c>
      <c r="C30" s="3" t="s">
        <v>12</v>
      </c>
      <c r="D30" s="3">
        <v>1</v>
      </c>
      <c r="E30" s="3"/>
      <c r="F30" s="26"/>
      <c r="G30" s="3"/>
      <c r="H30" s="3"/>
      <c r="I30" s="3"/>
      <c r="J30" s="3"/>
      <c r="K30" s="3"/>
      <c r="L30" s="1"/>
      <c r="M30" s="1"/>
      <c r="N30" s="3"/>
      <c r="O30" s="3"/>
      <c r="P30" s="3"/>
      <c r="Q30" s="3"/>
      <c r="R30" s="3"/>
      <c r="S30" s="1"/>
      <c r="T30" s="10"/>
      <c r="U30" s="3"/>
      <c r="V30" s="3"/>
      <c r="W30" s="3"/>
      <c r="X30" s="3"/>
      <c r="Y30" s="3"/>
      <c r="Z30" s="1"/>
      <c r="AA30" s="10"/>
      <c r="AB30" s="3"/>
      <c r="AC30" s="3"/>
      <c r="AD30" s="14"/>
      <c r="AE30" s="3"/>
      <c r="AF30" s="3"/>
      <c r="AG30" s="1"/>
      <c r="AH30" s="10"/>
      <c r="AI30" s="3"/>
      <c r="AJ30" s="3"/>
      <c r="AK30" s="3"/>
      <c r="AL30" s="3"/>
      <c r="AM30" s="3"/>
      <c r="AN30" s="1"/>
      <c r="AO30" s="10"/>
      <c r="AP30" s="3"/>
      <c r="AQ30" s="3"/>
      <c r="AR30" s="3"/>
      <c r="AS30" s="3"/>
      <c r="AT30" s="3"/>
      <c r="AU30" s="1"/>
      <c r="AV30" s="10"/>
      <c r="AW30" s="3"/>
      <c r="AX30" s="3"/>
      <c r="AY30" s="3"/>
      <c r="AZ30" s="3"/>
      <c r="BA30" s="3"/>
    </row>
    <row r="31" spans="1:53" ht="25.5" customHeight="1">
      <c r="A31" s="3">
        <v>9</v>
      </c>
      <c r="B31" s="12" t="s">
        <v>10</v>
      </c>
      <c r="C31" s="3" t="s">
        <v>12</v>
      </c>
      <c r="D31" s="3">
        <v>1</v>
      </c>
      <c r="E31" s="9"/>
      <c r="F31" s="27"/>
      <c r="G31" s="9"/>
      <c r="H31" s="3"/>
      <c r="I31" s="3"/>
      <c r="J31" s="3"/>
      <c r="K31" s="3"/>
      <c r="L31" s="1"/>
      <c r="M31" s="1"/>
      <c r="N31" s="3"/>
      <c r="O31" s="3"/>
      <c r="P31" s="3"/>
      <c r="Q31" s="3"/>
      <c r="R31" s="3"/>
      <c r="S31" s="1"/>
      <c r="T31" s="10"/>
      <c r="U31" s="3"/>
      <c r="V31" s="3"/>
      <c r="W31" s="3"/>
      <c r="X31" s="3"/>
      <c r="Y31" s="3"/>
      <c r="Z31" s="1"/>
      <c r="AA31" s="10"/>
      <c r="AB31" s="3"/>
      <c r="AC31" s="3"/>
      <c r="AD31" s="3"/>
      <c r="AE31" s="14"/>
      <c r="AF31" s="3"/>
      <c r="AG31" s="1"/>
      <c r="AH31" s="10"/>
      <c r="AI31" s="3"/>
      <c r="AJ31" s="3"/>
      <c r="AK31" s="3"/>
      <c r="AL31" s="3"/>
      <c r="AM31" s="3"/>
      <c r="AN31" s="1"/>
      <c r="AO31" s="10"/>
      <c r="AP31" s="3"/>
      <c r="AQ31" s="3"/>
      <c r="AR31" s="3"/>
      <c r="AS31" s="3"/>
      <c r="AT31" s="3"/>
      <c r="AU31" s="1"/>
      <c r="AV31" s="10"/>
      <c r="AW31" s="3"/>
      <c r="AX31" s="3"/>
      <c r="AY31" s="3"/>
      <c r="AZ31" s="3"/>
      <c r="BA31" s="3"/>
    </row>
    <row r="32" spans="1:53" ht="25.5" customHeight="1">
      <c r="A32" s="3">
        <v>10</v>
      </c>
      <c r="B32" s="12" t="s">
        <v>160</v>
      </c>
      <c r="C32" s="3" t="s">
        <v>12</v>
      </c>
      <c r="D32" s="3">
        <v>1</v>
      </c>
      <c r="E32" s="9"/>
      <c r="F32" s="27"/>
      <c r="G32" s="9"/>
      <c r="H32" s="3"/>
      <c r="I32" s="3"/>
      <c r="J32" s="3"/>
      <c r="K32" s="3"/>
      <c r="L32" s="1"/>
      <c r="M32" s="1"/>
      <c r="N32" s="3"/>
      <c r="O32" s="3"/>
      <c r="P32" s="3"/>
      <c r="Q32" s="3"/>
      <c r="R32" s="3"/>
      <c r="S32" s="1"/>
      <c r="T32" s="10"/>
      <c r="U32" s="3"/>
      <c r="V32" s="3"/>
      <c r="W32" s="3"/>
      <c r="X32" s="3"/>
      <c r="Y32" s="3"/>
      <c r="Z32" s="1"/>
      <c r="AA32" s="10"/>
      <c r="AB32" s="3"/>
      <c r="AC32" s="3"/>
      <c r="AD32" s="14"/>
      <c r="AE32" s="3"/>
      <c r="AF32" s="2"/>
      <c r="AG32" s="1"/>
      <c r="AH32" s="10"/>
      <c r="AI32" s="3"/>
      <c r="AJ32" s="3"/>
      <c r="AK32" s="3"/>
      <c r="AL32" s="3"/>
      <c r="AM32" s="2"/>
      <c r="AN32" s="1"/>
      <c r="AO32" s="10"/>
      <c r="AP32" s="3"/>
      <c r="AQ32" s="3"/>
      <c r="AR32" s="3"/>
      <c r="AS32" s="3"/>
      <c r="AT32" s="3"/>
      <c r="AU32" s="1"/>
      <c r="AV32" s="10"/>
      <c r="AW32" s="3"/>
      <c r="AX32" s="3"/>
      <c r="AY32" s="3"/>
      <c r="AZ32" s="3"/>
      <c r="BA32" s="3"/>
    </row>
    <row r="33" spans="1:53" ht="25.5" customHeight="1">
      <c r="A33" s="115" t="s">
        <v>158</v>
      </c>
      <c r="B33" s="116" t="s">
        <v>159</v>
      </c>
      <c r="C33" s="115" t="s">
        <v>12</v>
      </c>
      <c r="D33" s="115">
        <v>1</v>
      </c>
      <c r="E33" s="9"/>
      <c r="F33" s="27"/>
      <c r="G33" s="9"/>
      <c r="H33" s="3"/>
      <c r="I33" s="3"/>
      <c r="J33" s="3"/>
      <c r="K33" s="3"/>
      <c r="L33" s="1"/>
      <c r="M33" s="1"/>
      <c r="N33" s="3"/>
      <c r="O33" s="3"/>
      <c r="P33" s="3"/>
      <c r="Q33" s="3"/>
      <c r="R33" s="3"/>
      <c r="S33" s="1"/>
      <c r="T33" s="10"/>
      <c r="U33" s="3"/>
      <c r="V33" s="3"/>
      <c r="W33" s="3"/>
      <c r="X33" s="3"/>
      <c r="Y33" s="3"/>
      <c r="Z33" s="1"/>
      <c r="AA33" s="10"/>
      <c r="AB33" s="3"/>
      <c r="AC33" s="3"/>
      <c r="AD33" s="3"/>
      <c r="AE33" s="3"/>
      <c r="AF33" s="3"/>
      <c r="AG33" s="1"/>
      <c r="AH33" s="10"/>
      <c r="AI33" s="114"/>
      <c r="AJ33" s="3"/>
      <c r="AK33" s="3"/>
      <c r="AL33" s="3"/>
      <c r="AM33" s="3"/>
      <c r="AN33" s="1"/>
      <c r="AO33" s="10"/>
      <c r="AP33" s="2"/>
      <c r="AQ33" s="3"/>
      <c r="AR33" s="3"/>
      <c r="AS33" s="3"/>
      <c r="AT33" s="3"/>
      <c r="AU33" s="1"/>
      <c r="AV33" s="10"/>
      <c r="AW33" s="2"/>
      <c r="AX33" s="3"/>
      <c r="AY33" s="3"/>
      <c r="AZ33" s="3"/>
      <c r="BA33" s="3"/>
    </row>
    <row r="34" spans="1:53" ht="25.5" customHeight="1">
      <c r="A34" s="3">
        <v>11</v>
      </c>
      <c r="B34" s="12" t="s">
        <v>11</v>
      </c>
      <c r="C34" s="3" t="s">
        <v>12</v>
      </c>
      <c r="D34" s="3">
        <v>1</v>
      </c>
      <c r="E34" s="9"/>
      <c r="F34" s="27"/>
      <c r="G34" s="9"/>
      <c r="H34" s="3"/>
      <c r="I34" s="3"/>
      <c r="J34" s="3"/>
      <c r="K34" s="3"/>
      <c r="L34" s="1"/>
      <c r="M34" s="1"/>
      <c r="N34" s="3"/>
      <c r="O34" s="3"/>
      <c r="P34" s="3"/>
      <c r="Q34" s="3"/>
      <c r="R34" s="3"/>
      <c r="S34" s="1"/>
      <c r="T34" s="10"/>
      <c r="U34" s="3"/>
      <c r="V34" s="3"/>
      <c r="W34" s="3"/>
      <c r="X34" s="3"/>
      <c r="Y34" s="3"/>
      <c r="Z34" s="1"/>
      <c r="AA34" s="10"/>
      <c r="AB34" s="3"/>
      <c r="AC34" s="3"/>
      <c r="AD34" s="3"/>
      <c r="AE34" s="3"/>
      <c r="AF34" s="14"/>
      <c r="AG34" s="1"/>
      <c r="AH34" s="10"/>
      <c r="AI34" s="3"/>
      <c r="AJ34" s="3"/>
      <c r="AK34" s="3"/>
      <c r="AL34" s="3"/>
      <c r="AM34" s="3"/>
      <c r="AN34" s="1"/>
      <c r="AO34" s="10"/>
      <c r="AP34" s="3"/>
      <c r="AQ34" s="3"/>
      <c r="AR34" s="3"/>
      <c r="AS34" s="3"/>
      <c r="AT34" s="3"/>
      <c r="AU34" s="1"/>
      <c r="AV34" s="10"/>
      <c r="AW34" s="3"/>
      <c r="AX34" s="3"/>
      <c r="AY34" s="3"/>
      <c r="AZ34" s="3"/>
      <c r="BA34" s="3"/>
    </row>
    <row r="35" spans="1:53" ht="25.5" customHeight="1">
      <c r="A35" s="115" t="s">
        <v>158</v>
      </c>
      <c r="B35" s="116" t="s">
        <v>161</v>
      </c>
      <c r="C35" s="115" t="s">
        <v>12</v>
      </c>
      <c r="D35" s="115">
        <v>4</v>
      </c>
      <c r="E35" s="9"/>
      <c r="F35" s="27"/>
      <c r="G35" s="9"/>
      <c r="H35" s="3"/>
      <c r="I35" s="3"/>
      <c r="J35" s="3"/>
      <c r="K35" s="3"/>
      <c r="L35" s="1"/>
      <c r="M35" s="1"/>
      <c r="N35" s="3"/>
      <c r="O35" s="3"/>
      <c r="P35" s="3"/>
      <c r="Q35" s="3"/>
      <c r="R35" s="3"/>
      <c r="S35" s="1"/>
      <c r="T35" s="10"/>
      <c r="U35" s="3"/>
      <c r="V35" s="3"/>
      <c r="W35" s="3"/>
      <c r="X35" s="3"/>
      <c r="Y35" s="3"/>
      <c r="Z35" s="1"/>
      <c r="AA35" s="10"/>
      <c r="AB35" s="3"/>
      <c r="AC35" s="3"/>
      <c r="AD35" s="3"/>
      <c r="AE35" s="3"/>
      <c r="AF35" s="3"/>
      <c r="AG35" s="1"/>
      <c r="AH35" s="10"/>
      <c r="AI35" s="3"/>
      <c r="AJ35" s="114"/>
      <c r="AK35" s="114"/>
      <c r="AL35" s="114"/>
      <c r="AM35" s="114"/>
      <c r="AN35" s="1"/>
      <c r="AO35" s="10"/>
      <c r="AP35" s="3"/>
      <c r="AQ35" s="3"/>
      <c r="AR35" s="3"/>
      <c r="AS35" s="3"/>
      <c r="AT35" s="3"/>
      <c r="AU35" s="1"/>
      <c r="AV35" s="10"/>
      <c r="AW35" s="3"/>
      <c r="AX35" s="3"/>
      <c r="AY35" s="3"/>
      <c r="AZ35" s="3"/>
      <c r="BA35" s="3"/>
    </row>
    <row r="36" spans="1:53" ht="25.5" customHeight="1">
      <c r="A36" s="115"/>
      <c r="B36" s="131" t="s">
        <v>174</v>
      </c>
      <c r="C36" s="132" t="s">
        <v>12</v>
      </c>
      <c r="D36" s="132">
        <v>5</v>
      </c>
      <c r="E36" s="9"/>
      <c r="F36" s="27"/>
      <c r="G36" s="9"/>
      <c r="H36" s="3"/>
      <c r="I36" s="3"/>
      <c r="J36" s="3"/>
      <c r="K36" s="3"/>
      <c r="L36" s="1"/>
      <c r="M36" s="1"/>
      <c r="N36" s="3"/>
      <c r="O36" s="3"/>
      <c r="P36" s="3"/>
      <c r="Q36" s="3"/>
      <c r="R36" s="3"/>
      <c r="S36" s="1"/>
      <c r="T36" s="10"/>
      <c r="U36" s="3"/>
      <c r="V36" s="3"/>
      <c r="W36" s="3"/>
      <c r="X36" s="3"/>
      <c r="Y36" s="3"/>
      <c r="Z36" s="1"/>
      <c r="AA36" s="10"/>
      <c r="AB36" s="3"/>
      <c r="AC36" s="3"/>
      <c r="AD36" s="3"/>
      <c r="AE36" s="3"/>
      <c r="AF36" s="3"/>
      <c r="AG36" s="1"/>
      <c r="AH36" s="10"/>
      <c r="AI36" s="142" t="s">
        <v>167</v>
      </c>
      <c r="AJ36" s="143"/>
      <c r="AK36" s="143"/>
      <c r="AL36" s="143"/>
      <c r="AM36" s="144"/>
      <c r="AN36" s="1"/>
      <c r="AO36" s="10"/>
      <c r="AP36" s="3"/>
      <c r="AQ36" s="3"/>
      <c r="AR36" s="3"/>
      <c r="AS36" s="3"/>
      <c r="AT36" s="3"/>
      <c r="AU36" s="1"/>
      <c r="AV36" s="10"/>
      <c r="AW36" s="3"/>
      <c r="AX36" s="3"/>
      <c r="AY36" s="3"/>
      <c r="AZ36" s="3"/>
      <c r="BA36" s="3"/>
    </row>
    <row r="37" spans="1:53" ht="25.5" customHeight="1">
      <c r="A37" s="128" t="s">
        <v>169</v>
      </c>
      <c r="B37" s="129" t="s">
        <v>172</v>
      </c>
      <c r="C37" s="128" t="s">
        <v>12</v>
      </c>
      <c r="D37" s="128">
        <v>1</v>
      </c>
      <c r="E37" s="9"/>
      <c r="F37" s="27"/>
      <c r="G37" s="9"/>
      <c r="H37" s="3"/>
      <c r="I37" s="3"/>
      <c r="J37" s="3"/>
      <c r="K37" s="3"/>
      <c r="L37" s="1"/>
      <c r="M37" s="1"/>
      <c r="N37" s="3"/>
      <c r="O37" s="3"/>
      <c r="P37" s="3"/>
      <c r="Q37" s="3"/>
      <c r="R37" s="3"/>
      <c r="S37" s="1"/>
      <c r="T37" s="10"/>
      <c r="U37" s="3"/>
      <c r="V37" s="3"/>
      <c r="W37" s="3"/>
      <c r="X37" s="3"/>
      <c r="Y37" s="3"/>
      <c r="Z37" s="1"/>
      <c r="AA37" s="10"/>
      <c r="AB37" s="3"/>
      <c r="AC37" s="3"/>
      <c r="AD37" s="3"/>
      <c r="AE37" s="3"/>
      <c r="AF37" s="3"/>
      <c r="AG37" s="1"/>
      <c r="AH37" s="10"/>
      <c r="AI37" s="3"/>
      <c r="AJ37" s="3"/>
      <c r="AK37" s="3"/>
      <c r="AM37" s="3"/>
      <c r="AN37" s="1"/>
      <c r="AO37" s="10"/>
      <c r="AP37" s="3"/>
      <c r="AQ37" s="14"/>
      <c r="AR37" s="3"/>
      <c r="AS37" s="3"/>
      <c r="AT37" s="3"/>
      <c r="AU37" s="1"/>
      <c r="AV37" s="10"/>
      <c r="AW37" s="3"/>
      <c r="AX37" s="3"/>
      <c r="AY37" s="130"/>
      <c r="AZ37" s="3"/>
      <c r="BA37" s="3"/>
    </row>
    <row r="38" spans="1:53" ht="25.5" customHeight="1">
      <c r="A38" s="3">
        <v>12</v>
      </c>
      <c r="B38" s="12" t="s">
        <v>16</v>
      </c>
      <c r="C38" s="3" t="s">
        <v>12</v>
      </c>
      <c r="D38" s="3"/>
      <c r="E38" s="9"/>
      <c r="F38" s="30"/>
      <c r="G38" s="9"/>
      <c r="H38" s="3"/>
      <c r="I38" s="3"/>
      <c r="J38" s="3"/>
      <c r="K38" s="3"/>
      <c r="L38" s="1"/>
      <c r="M38" s="1"/>
      <c r="N38" s="3"/>
      <c r="O38" s="3"/>
      <c r="P38" s="3"/>
      <c r="Q38" s="3"/>
      <c r="R38" s="3"/>
      <c r="S38" s="1"/>
      <c r="T38" s="10"/>
      <c r="U38" s="3"/>
      <c r="V38" s="3"/>
      <c r="W38" s="3"/>
      <c r="X38" s="3"/>
      <c r="Y38" s="3"/>
      <c r="Z38" s="1"/>
      <c r="AA38" s="10"/>
      <c r="AB38" s="3"/>
      <c r="AC38" s="3"/>
      <c r="AD38" s="3"/>
      <c r="AE38" s="3"/>
      <c r="AF38" s="3"/>
      <c r="AG38" s="1"/>
      <c r="AH38" s="10"/>
      <c r="AI38" s="3"/>
      <c r="AJ38" s="3"/>
      <c r="AK38" s="3"/>
      <c r="AL38" s="3"/>
      <c r="AM38" s="3"/>
      <c r="AN38" s="1"/>
      <c r="AO38" s="10"/>
      <c r="AP38" s="3"/>
      <c r="AQ38" s="3"/>
      <c r="AR38" s="3"/>
      <c r="AS38" s="3"/>
      <c r="AT38" s="3"/>
      <c r="AU38" s="1"/>
      <c r="AV38" s="10"/>
      <c r="AW38" s="3"/>
      <c r="AX38" s="3"/>
      <c r="AY38" s="3"/>
      <c r="AZ38" s="3"/>
      <c r="BA38" s="3"/>
    </row>
    <row r="39" ht="12.75">
      <c r="C39" s="8"/>
    </row>
    <row r="40" ht="12.75">
      <c r="B40" s="13"/>
    </row>
    <row r="41" spans="1:2" ht="12.75">
      <c r="A41" s="2" t="s">
        <v>17</v>
      </c>
      <c r="B41" s="13"/>
    </row>
    <row r="42" ht="12.75">
      <c r="B42" s="13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</sheetData>
  <mergeCells count="51">
    <mergeCell ref="AO1:AO3"/>
    <mergeCell ref="AK1:AK3"/>
    <mergeCell ref="AL1:AL3"/>
    <mergeCell ref="AM1:AM3"/>
    <mergeCell ref="AN1:AN3"/>
    <mergeCell ref="AG1:AG3"/>
    <mergeCell ref="AH1:AH3"/>
    <mergeCell ref="AI1:AI3"/>
    <mergeCell ref="AJ1:AJ3"/>
    <mergeCell ref="AD1:AD3"/>
    <mergeCell ref="AE1:AE3"/>
    <mergeCell ref="AF1:AF3"/>
    <mergeCell ref="Z1:Z3"/>
    <mergeCell ref="AA1:AA3"/>
    <mergeCell ref="AB1:AB3"/>
    <mergeCell ref="AC1:AC3"/>
    <mergeCell ref="AT1:AT3"/>
    <mergeCell ref="E1:E3"/>
    <mergeCell ref="F1:F3"/>
    <mergeCell ref="X1:X3"/>
    <mergeCell ref="Y1:Y3"/>
    <mergeCell ref="AR1:AR3"/>
    <mergeCell ref="AS1:AS3"/>
    <mergeCell ref="T1:T3"/>
    <mergeCell ref="U1:U3"/>
    <mergeCell ref="V1:V3"/>
    <mergeCell ref="M1:M3"/>
    <mergeCell ref="N1:N3"/>
    <mergeCell ref="O1:O3"/>
    <mergeCell ref="W1:W3"/>
    <mergeCell ref="P1:P3"/>
    <mergeCell ref="Q1:Q3"/>
    <mergeCell ref="R1:R3"/>
    <mergeCell ref="S1:S3"/>
    <mergeCell ref="AI36:AM36"/>
    <mergeCell ref="A16:AT16"/>
    <mergeCell ref="AP1:AP3"/>
    <mergeCell ref="AQ1:AQ3"/>
    <mergeCell ref="G1:G3"/>
    <mergeCell ref="H1:H3"/>
    <mergeCell ref="I1:I3"/>
    <mergeCell ref="J1:J3"/>
    <mergeCell ref="K1:K3"/>
    <mergeCell ref="L1:L3"/>
    <mergeCell ref="AY1:AY3"/>
    <mergeCell ref="AZ1:AZ3"/>
    <mergeCell ref="BA1:BA3"/>
    <mergeCell ref="AU1:AU3"/>
    <mergeCell ref="AV1:AV3"/>
    <mergeCell ref="AW1:AW3"/>
    <mergeCell ref="AX1:AX3"/>
  </mergeCells>
  <conditionalFormatting sqref="E37:AK37 O17:R22 K17:N21 E17:F21 AE17:AF31 J17:J20 H18 AC17:AC29 AJ35:AM35 I17:I21 G17:H17 G19:H21 S17:Y26 R23:R24 R26 Y27 AB17:AB28 AD17:AD32 AB30:AC32 R27:X32 Y29:Y32 Z17:AA32 N23:Q32 E22:M32 AE32 AP17:AP32 AM17:AM31 AM33:AM34 AJ17:AL34 AI17:AI35 AG17:AH36 E33:AF36 AI36:AM36 AN17:AO37 AP34:AP37 AW17:AW32 E4:BA15 AQ17:AV37 E38:AV39 AM37 AX17:AY35 AW34:AW35 AZ17:BA37 AW36:AX39 AY36:AY37 AY38:BA39">
    <cfRule type="cellIs" priority="1" dxfId="0" operator="equal" stopIfTrue="1">
      <formula>"x"</formula>
    </cfRule>
  </conditionalFormatting>
  <printOptions horizontalCentered="1"/>
  <pageMargins left="0" right="0" top="0.5" bottom="0.5" header="0.25" footer="0.25"/>
  <pageSetup fitToHeight="1" fitToWidth="1" horizontalDpi="300" verticalDpi="300" orientation="landscape" scale="65" r:id="rId2"/>
  <headerFooter alignWithMargins="0">
    <oddFooter>&amp;L&amp;A&amp;C&amp;F&amp;Rprinted: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workbookViewId="0" topLeftCell="A1">
      <selection activeCell="B2" sqref="B2"/>
    </sheetView>
  </sheetViews>
  <sheetFormatPr defaultColWidth="9.33203125" defaultRowHeight="11.25"/>
  <cols>
    <col min="1" max="1" width="9.33203125" style="54" customWidth="1"/>
    <col min="2" max="2" width="17" style="55" customWidth="1"/>
    <col min="3" max="3" width="43.5" style="55" customWidth="1"/>
    <col min="4" max="4" width="48.66015625" style="55" customWidth="1"/>
    <col min="5" max="5" width="43.5" style="55" customWidth="1"/>
    <col min="6" max="6" width="11" style="55" customWidth="1"/>
    <col min="7" max="16384" width="9.33203125" style="54" customWidth="1"/>
  </cols>
  <sheetData>
    <row r="1" spans="1:6" ht="71.25" customHeight="1">
      <c r="A1" s="149" t="str">
        <f>Schedule!B1</f>
        <v>Client name
Client address</v>
      </c>
      <c r="B1" s="149"/>
      <c r="C1" s="149"/>
      <c r="D1" s="42"/>
      <c r="E1" s="150" t="str">
        <f>Budget!G1</f>
        <v>Toby Rapp Construction
Toby Rapp
503.740.4862
tobyrapp@comcast.net
www.tobyrapp.com
ccb 94829</v>
      </c>
      <c r="F1" s="150"/>
    </row>
    <row r="2" spans="1:6" s="56" customFormat="1" ht="27" customHeight="1">
      <c r="A2" s="57" t="s">
        <v>69</v>
      </c>
      <c r="B2" s="58"/>
      <c r="C2" s="107" t="str">
        <f>Schedule!B2</f>
        <v>updated May 2, 2010</v>
      </c>
      <c r="D2" s="58"/>
      <c r="E2" s="58" t="s">
        <v>77</v>
      </c>
      <c r="F2" s="58"/>
    </row>
    <row r="3" spans="1:6" s="56" customFormat="1" ht="22.5">
      <c r="A3" s="76"/>
      <c r="B3" s="77" t="s">
        <v>70</v>
      </c>
      <c r="C3" s="77" t="s">
        <v>71</v>
      </c>
      <c r="D3" s="77" t="s">
        <v>72</v>
      </c>
      <c r="E3" s="77" t="s">
        <v>31</v>
      </c>
      <c r="F3" s="77" t="s">
        <v>73</v>
      </c>
    </row>
    <row r="4" spans="1:6" s="82" customFormat="1" ht="22.5">
      <c r="A4" s="79" t="s">
        <v>63</v>
      </c>
      <c r="B4" s="80" t="s">
        <v>135</v>
      </c>
      <c r="C4" s="80" t="s">
        <v>79</v>
      </c>
      <c r="D4" s="80" t="s">
        <v>80</v>
      </c>
      <c r="E4" s="80" t="s">
        <v>74</v>
      </c>
      <c r="F4" s="81">
        <v>40280</v>
      </c>
    </row>
    <row r="5" spans="1:6" s="82" customFormat="1" ht="33.75">
      <c r="A5" s="79" t="s">
        <v>64</v>
      </c>
      <c r="B5" s="80" t="s">
        <v>75</v>
      </c>
      <c r="C5" s="80" t="s">
        <v>78</v>
      </c>
      <c r="D5" s="80" t="s">
        <v>116</v>
      </c>
      <c r="E5" s="80" t="s">
        <v>76</v>
      </c>
      <c r="F5" s="81">
        <v>40281</v>
      </c>
    </row>
    <row r="6" spans="1:6" s="82" customFormat="1" ht="22.5">
      <c r="A6" s="79" t="s">
        <v>65</v>
      </c>
      <c r="B6" s="80" t="s">
        <v>81</v>
      </c>
      <c r="C6" s="80" t="s">
        <v>82</v>
      </c>
      <c r="D6" s="80" t="s">
        <v>83</v>
      </c>
      <c r="E6" s="80" t="s">
        <v>84</v>
      </c>
      <c r="F6" s="81">
        <v>40281</v>
      </c>
    </row>
    <row r="7" spans="1:6" s="82" customFormat="1" ht="11.25">
      <c r="A7" s="79" t="s">
        <v>66</v>
      </c>
      <c r="B7" s="80" t="s">
        <v>85</v>
      </c>
      <c r="C7" s="80" t="s">
        <v>86</v>
      </c>
      <c r="D7" s="80" t="s">
        <v>87</v>
      </c>
      <c r="E7" s="80" t="s">
        <v>76</v>
      </c>
      <c r="F7" s="81">
        <v>40281</v>
      </c>
    </row>
    <row r="8" spans="1:6" s="82" customFormat="1" ht="11.25">
      <c r="A8" s="79" t="s">
        <v>67</v>
      </c>
      <c r="B8" s="80" t="s">
        <v>88</v>
      </c>
      <c r="C8" s="80" t="s">
        <v>90</v>
      </c>
      <c r="D8" s="80" t="s">
        <v>89</v>
      </c>
      <c r="E8" s="80" t="s">
        <v>106</v>
      </c>
      <c r="F8" s="81">
        <v>40281</v>
      </c>
    </row>
    <row r="9" spans="1:6" s="82" customFormat="1" ht="33.75">
      <c r="A9" s="79" t="s">
        <v>68</v>
      </c>
      <c r="B9" s="80" t="s">
        <v>91</v>
      </c>
      <c r="C9" s="80" t="s">
        <v>92</v>
      </c>
      <c r="D9" s="80" t="s">
        <v>93</v>
      </c>
      <c r="E9" s="80" t="s">
        <v>107</v>
      </c>
      <c r="F9" s="81">
        <v>40281</v>
      </c>
    </row>
    <row r="10" spans="1:6" s="98" customFormat="1" ht="32.25" customHeight="1">
      <c r="A10" s="95" t="s">
        <v>117</v>
      </c>
      <c r="B10" s="96" t="s">
        <v>118</v>
      </c>
      <c r="C10" s="96" t="s">
        <v>119</v>
      </c>
      <c r="D10" s="96" t="s">
        <v>121</v>
      </c>
      <c r="E10" s="96" t="s">
        <v>120</v>
      </c>
      <c r="F10" s="97">
        <v>40289</v>
      </c>
    </row>
    <row r="11" spans="1:6" ht="32.25" customHeight="1">
      <c r="A11" s="111" t="s">
        <v>138</v>
      </c>
      <c r="B11" s="112" t="s">
        <v>141</v>
      </c>
      <c r="C11" s="112" t="s">
        <v>142</v>
      </c>
      <c r="D11" s="112" t="s">
        <v>145</v>
      </c>
      <c r="E11" s="112" t="s">
        <v>143</v>
      </c>
      <c r="F11" s="113">
        <v>40295</v>
      </c>
    </row>
    <row r="12" spans="1:6" ht="32.25" customHeight="1">
      <c r="A12" s="111" t="s">
        <v>144</v>
      </c>
      <c r="B12" s="112" t="s">
        <v>139</v>
      </c>
      <c r="C12" s="112" t="s">
        <v>140</v>
      </c>
      <c r="D12" s="112" t="s">
        <v>121</v>
      </c>
      <c r="E12" s="112" t="s">
        <v>107</v>
      </c>
      <c r="F12" s="113">
        <v>40298</v>
      </c>
    </row>
    <row r="13" spans="1:6" ht="32.25" customHeight="1">
      <c r="A13" s="111" t="s">
        <v>148</v>
      </c>
      <c r="B13" s="112" t="s">
        <v>152</v>
      </c>
      <c r="C13" s="112" t="s">
        <v>149</v>
      </c>
      <c r="D13" s="112" t="s">
        <v>150</v>
      </c>
      <c r="E13" s="112" t="s">
        <v>151</v>
      </c>
      <c r="F13" s="113">
        <v>40298</v>
      </c>
    </row>
    <row r="14" spans="1:6" ht="22.5">
      <c r="A14" s="111" t="s">
        <v>158</v>
      </c>
      <c r="B14" s="112" t="s">
        <v>162</v>
      </c>
      <c r="C14" s="112" t="s">
        <v>163</v>
      </c>
      <c r="D14" s="112" t="s">
        <v>165</v>
      </c>
      <c r="E14" s="112" t="s">
        <v>164</v>
      </c>
      <c r="F14" s="113">
        <v>40298</v>
      </c>
    </row>
    <row r="15" spans="1:6" ht="22.5">
      <c r="A15" s="126" t="s">
        <v>169</v>
      </c>
      <c r="B15" s="125" t="s">
        <v>170</v>
      </c>
      <c r="C15" s="125" t="s">
        <v>171</v>
      </c>
      <c r="D15" s="125" t="s">
        <v>173</v>
      </c>
      <c r="E15" s="125" t="s">
        <v>164</v>
      </c>
      <c r="F15" s="127">
        <v>40317</v>
      </c>
    </row>
  </sheetData>
  <mergeCells count="2">
    <mergeCell ref="A1:C1"/>
    <mergeCell ref="E1:F1"/>
  </mergeCells>
  <printOptions horizontalCentered="1"/>
  <pageMargins left="0" right="0" top="0.5" bottom="0.5" header="0.25" footer="0.25"/>
  <pageSetup fitToHeight="1" fitToWidth="1" horizontalDpi="300" verticalDpi="300" orientation="landscape" scale="99" r:id="rId2"/>
  <headerFooter alignWithMargins="0">
    <oddFooter>&amp;L&amp;A&amp;C&amp;F&amp;Rprinted: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showGridLines="0" view="pageBreakPreview" zoomScaleSheetLayoutView="100" workbookViewId="0" topLeftCell="A1">
      <selection activeCell="B2" sqref="B2"/>
    </sheetView>
  </sheetViews>
  <sheetFormatPr defaultColWidth="9.33203125" defaultRowHeight="11.25"/>
  <cols>
    <col min="1" max="1" width="4.5" style="2" customWidth="1"/>
    <col min="2" max="2" width="79" style="31" customWidth="1"/>
    <col min="3" max="3" width="9.83203125" style="4" bestFit="1" customWidth="1"/>
    <col min="4" max="4" width="13.16015625" style="52" customWidth="1"/>
    <col min="5" max="5" width="17" style="52" customWidth="1"/>
    <col min="6" max="6" width="14.66015625" style="2" customWidth="1"/>
    <col min="7" max="7" width="74.16015625" style="5" bestFit="1" customWidth="1"/>
    <col min="8" max="16384" width="9.33203125" style="2" customWidth="1"/>
  </cols>
  <sheetData>
    <row r="1" spans="2:7" ht="69" customHeight="1">
      <c r="B1" s="31" t="str">
        <f>Schedule!B1</f>
        <v>Client name
Client address</v>
      </c>
      <c r="C1" s="32"/>
      <c r="D1" s="42"/>
      <c r="E1" s="42"/>
      <c r="G1" s="6" t="str">
        <f>Schedule!C1</f>
        <v>Toby Rapp Construction
Toby Rapp
503.740.4862
tobyrapp@comcast.net
www.tobyrapp.com
ccb 94829</v>
      </c>
    </row>
    <row r="2" spans="2:7" ht="12.75">
      <c r="B2" s="108" t="str">
        <f>Schedule!B2</f>
        <v>updated May 2, 2010</v>
      </c>
      <c r="C2" s="32"/>
      <c r="D2" s="42"/>
      <c r="E2" s="42"/>
      <c r="G2" s="6"/>
    </row>
    <row r="3" spans="1:7" ht="38.25" customHeight="1">
      <c r="A3" s="53"/>
      <c r="B3" s="153" t="s">
        <v>96</v>
      </c>
      <c r="C3" s="153"/>
      <c r="D3" s="153"/>
      <c r="E3" s="153"/>
      <c r="F3" s="153"/>
      <c r="G3" s="153"/>
    </row>
    <row r="4" spans="1:5" ht="12.75">
      <c r="A4" s="53"/>
      <c r="C4" s="33"/>
      <c r="D4" s="43"/>
      <c r="E4" s="43"/>
    </row>
    <row r="5" spans="1:7" ht="12.75">
      <c r="A5" s="53"/>
      <c r="B5" s="34" t="s">
        <v>29</v>
      </c>
      <c r="C5" s="1" t="s">
        <v>30</v>
      </c>
      <c r="D5" s="44" t="s">
        <v>31</v>
      </c>
      <c r="E5" s="44" t="s">
        <v>32</v>
      </c>
      <c r="F5" s="44" t="s">
        <v>103</v>
      </c>
      <c r="G5" s="35" t="s">
        <v>33</v>
      </c>
    </row>
    <row r="6" spans="1:6" ht="12.75">
      <c r="A6" s="53">
        <v>1</v>
      </c>
      <c r="B6" s="36" t="s">
        <v>37</v>
      </c>
      <c r="C6" s="3">
        <v>1</v>
      </c>
      <c r="D6" s="45">
        <v>480</v>
      </c>
      <c r="E6" s="45">
        <f aca="true" t="shared" si="0" ref="E6:E21">D6*C6</f>
        <v>480</v>
      </c>
      <c r="F6" s="61">
        <v>480</v>
      </c>
    </row>
    <row r="7" spans="1:6" ht="12.75">
      <c r="A7" s="53">
        <v>2</v>
      </c>
      <c r="B7" s="36" t="s">
        <v>38</v>
      </c>
      <c r="C7" s="3">
        <v>1</v>
      </c>
      <c r="D7" s="46">
        <v>1470</v>
      </c>
      <c r="E7" s="45">
        <f t="shared" si="0"/>
        <v>1470</v>
      </c>
      <c r="F7" s="61">
        <v>1470</v>
      </c>
    </row>
    <row r="8" spans="1:6" ht="12.75">
      <c r="A8" s="53">
        <v>3</v>
      </c>
      <c r="B8" s="36" t="s">
        <v>39</v>
      </c>
      <c r="C8" s="3">
        <v>1</v>
      </c>
      <c r="D8" s="45">
        <v>144</v>
      </c>
      <c r="E8" s="45">
        <f t="shared" si="0"/>
        <v>144</v>
      </c>
      <c r="F8" s="61">
        <v>144</v>
      </c>
    </row>
    <row r="9" spans="1:6" ht="12.75">
      <c r="A9" s="53">
        <v>4</v>
      </c>
      <c r="B9" s="36" t="s">
        <v>40</v>
      </c>
      <c r="C9" s="3">
        <v>6</v>
      </c>
      <c r="D9" s="45">
        <v>101.666</v>
      </c>
      <c r="E9" s="45">
        <f t="shared" si="0"/>
        <v>609.996</v>
      </c>
      <c r="F9" s="61">
        <v>609.996</v>
      </c>
    </row>
    <row r="10" spans="1:7" ht="12.75">
      <c r="A10" s="53">
        <v>5</v>
      </c>
      <c r="B10" s="36" t="s">
        <v>41</v>
      </c>
      <c r="C10" s="3">
        <v>1</v>
      </c>
      <c r="D10" s="45">
        <v>120</v>
      </c>
      <c r="E10" s="45">
        <f t="shared" si="0"/>
        <v>120</v>
      </c>
      <c r="F10" s="61">
        <v>120</v>
      </c>
      <c r="G10" s="5" t="s">
        <v>34</v>
      </c>
    </row>
    <row r="11" spans="1:6" ht="12.75">
      <c r="A11" s="53">
        <v>6</v>
      </c>
      <c r="B11" s="36" t="s">
        <v>42</v>
      </c>
      <c r="C11" s="3">
        <v>1</v>
      </c>
      <c r="D11" s="45">
        <v>120</v>
      </c>
      <c r="E11" s="45">
        <f t="shared" si="0"/>
        <v>120</v>
      </c>
      <c r="F11" s="61">
        <v>120</v>
      </c>
    </row>
    <row r="12" spans="1:6" ht="12.75">
      <c r="A12" s="53">
        <v>7</v>
      </c>
      <c r="B12" s="36" t="s">
        <v>43</v>
      </c>
      <c r="C12" s="3">
        <v>1</v>
      </c>
      <c r="D12" s="45">
        <v>90</v>
      </c>
      <c r="E12" s="45">
        <f t="shared" si="0"/>
        <v>90</v>
      </c>
      <c r="F12" s="61">
        <v>90</v>
      </c>
    </row>
    <row r="13" spans="1:6" ht="12.75">
      <c r="A13" s="53">
        <v>8</v>
      </c>
      <c r="B13" s="36" t="s">
        <v>44</v>
      </c>
      <c r="C13" s="3">
        <v>1</v>
      </c>
      <c r="D13" s="45">
        <v>120</v>
      </c>
      <c r="E13" s="45">
        <f t="shared" si="0"/>
        <v>120</v>
      </c>
      <c r="F13" s="61">
        <v>120</v>
      </c>
    </row>
    <row r="14" spans="1:6" ht="12.75">
      <c r="A14" s="53">
        <v>9</v>
      </c>
      <c r="B14" s="36" t="s">
        <v>45</v>
      </c>
      <c r="C14" s="3">
        <v>1</v>
      </c>
      <c r="D14" s="45">
        <v>840</v>
      </c>
      <c r="E14" s="45">
        <f t="shared" si="0"/>
        <v>840</v>
      </c>
      <c r="F14" s="61">
        <v>840</v>
      </c>
    </row>
    <row r="15" spans="1:6" ht="12.75">
      <c r="A15" s="53">
        <v>10</v>
      </c>
      <c r="B15" s="36" t="s">
        <v>46</v>
      </c>
      <c r="C15" s="3">
        <v>1</v>
      </c>
      <c r="D15" s="45">
        <v>300</v>
      </c>
      <c r="E15" s="45">
        <f t="shared" si="0"/>
        <v>300</v>
      </c>
      <c r="F15" s="61">
        <v>300</v>
      </c>
    </row>
    <row r="16" spans="1:7" ht="12.75">
      <c r="A16" s="53">
        <v>11</v>
      </c>
      <c r="B16" s="36" t="s">
        <v>94</v>
      </c>
      <c r="C16" s="3">
        <v>1</v>
      </c>
      <c r="D16" s="45">
        <v>0</v>
      </c>
      <c r="E16" s="45">
        <f t="shared" si="0"/>
        <v>0</v>
      </c>
      <c r="F16" s="61">
        <v>609</v>
      </c>
      <c r="G16" s="5" t="s">
        <v>104</v>
      </c>
    </row>
    <row r="17" spans="1:7" ht="12.75">
      <c r="A17" s="53">
        <v>12</v>
      </c>
      <c r="B17" s="109" t="s">
        <v>137</v>
      </c>
      <c r="C17" s="3">
        <v>1</v>
      </c>
      <c r="D17" s="45">
        <v>200</v>
      </c>
      <c r="E17" s="45">
        <f t="shared" si="0"/>
        <v>200</v>
      </c>
      <c r="F17" s="61">
        <v>576</v>
      </c>
      <c r="G17" s="5" t="s">
        <v>105</v>
      </c>
    </row>
    <row r="18" spans="1:7" ht="12.75">
      <c r="A18" s="53">
        <v>13</v>
      </c>
      <c r="B18" s="36" t="s">
        <v>47</v>
      </c>
      <c r="C18" s="3">
        <v>1</v>
      </c>
      <c r="D18" s="45">
        <v>300</v>
      </c>
      <c r="E18" s="45">
        <f t="shared" si="0"/>
        <v>300</v>
      </c>
      <c r="F18" s="61">
        <v>300</v>
      </c>
      <c r="G18" s="5" t="s">
        <v>34</v>
      </c>
    </row>
    <row r="19" spans="1:7" ht="12.75">
      <c r="A19" s="53">
        <v>14</v>
      </c>
      <c r="B19" s="36" t="s">
        <v>48</v>
      </c>
      <c r="C19" s="3">
        <v>1</v>
      </c>
      <c r="D19" s="45">
        <v>540</v>
      </c>
      <c r="E19" s="45">
        <f t="shared" si="0"/>
        <v>540</v>
      </c>
      <c r="F19" s="61">
        <v>540</v>
      </c>
      <c r="G19" s="5" t="s">
        <v>34</v>
      </c>
    </row>
    <row r="20" spans="1:7" ht="12.75">
      <c r="A20" s="53">
        <v>15</v>
      </c>
      <c r="B20" s="36" t="s">
        <v>49</v>
      </c>
      <c r="C20" s="3">
        <v>1</v>
      </c>
      <c r="D20" s="45">
        <v>600</v>
      </c>
      <c r="E20" s="45">
        <f t="shared" si="0"/>
        <v>600</v>
      </c>
      <c r="F20" s="61">
        <v>600</v>
      </c>
      <c r="G20" s="5" t="s">
        <v>34</v>
      </c>
    </row>
    <row r="21" spans="1:7" ht="12.75">
      <c r="A21" s="53">
        <v>16</v>
      </c>
      <c r="B21" s="36" t="s">
        <v>50</v>
      </c>
      <c r="C21" s="3">
        <v>56</v>
      </c>
      <c r="D21" s="45">
        <v>13.14286</v>
      </c>
      <c r="E21" s="45">
        <f t="shared" si="0"/>
        <v>736.00016</v>
      </c>
      <c r="F21" s="61">
        <v>736.00016</v>
      </c>
      <c r="G21" s="5" t="s">
        <v>34</v>
      </c>
    </row>
    <row r="22" spans="1:6" ht="12.75">
      <c r="A22" s="53"/>
      <c r="B22" s="36"/>
      <c r="C22" s="3"/>
      <c r="D22" s="45"/>
      <c r="E22" s="45"/>
      <c r="F22" s="61"/>
    </row>
    <row r="23" spans="1:6" ht="12.75">
      <c r="A23" s="53"/>
      <c r="B23" s="36" t="s">
        <v>51</v>
      </c>
      <c r="C23" s="3"/>
      <c r="D23" s="45"/>
      <c r="E23" s="45"/>
      <c r="F23" s="61"/>
    </row>
    <row r="24" spans="1:6" ht="12.75">
      <c r="A24" s="53">
        <v>17</v>
      </c>
      <c r="B24" s="36" t="s">
        <v>52</v>
      </c>
      <c r="C24" s="3">
        <v>1</v>
      </c>
      <c r="D24" s="45">
        <v>180</v>
      </c>
      <c r="E24" s="45">
        <f aca="true" t="shared" si="1" ref="E24:E32">D24*C24</f>
        <v>180</v>
      </c>
      <c r="F24" s="61">
        <v>180</v>
      </c>
    </row>
    <row r="25" spans="1:6" ht="12.75">
      <c r="A25" s="53">
        <v>18</v>
      </c>
      <c r="B25" s="36" t="s">
        <v>53</v>
      </c>
      <c r="C25" s="3">
        <v>1</v>
      </c>
      <c r="D25" s="45">
        <v>355</v>
      </c>
      <c r="E25" s="45">
        <f t="shared" si="1"/>
        <v>355</v>
      </c>
      <c r="F25" s="61">
        <v>355</v>
      </c>
    </row>
    <row r="26" spans="1:6" ht="12.75">
      <c r="A26" s="53">
        <v>19</v>
      </c>
      <c r="B26" s="36" t="s">
        <v>54</v>
      </c>
      <c r="C26" s="3">
        <v>1</v>
      </c>
      <c r="D26" s="45">
        <v>90</v>
      </c>
      <c r="E26" s="45">
        <f t="shared" si="1"/>
        <v>90</v>
      </c>
      <c r="F26" s="61">
        <v>90</v>
      </c>
    </row>
    <row r="27" spans="1:6" ht="12.75">
      <c r="A27" s="53">
        <v>20</v>
      </c>
      <c r="B27" s="36" t="s">
        <v>55</v>
      </c>
      <c r="C27" s="3">
        <v>1</v>
      </c>
      <c r="D27" s="45">
        <v>360</v>
      </c>
      <c r="E27" s="45">
        <f t="shared" si="1"/>
        <v>360</v>
      </c>
      <c r="F27" s="61">
        <v>360</v>
      </c>
    </row>
    <row r="28" spans="1:6" ht="12.75">
      <c r="A28" s="53">
        <v>21</v>
      </c>
      <c r="B28" s="36" t="s">
        <v>56</v>
      </c>
      <c r="C28" s="3">
        <v>1</v>
      </c>
      <c r="D28" s="45">
        <v>90</v>
      </c>
      <c r="E28" s="45">
        <f t="shared" si="1"/>
        <v>90</v>
      </c>
      <c r="F28" s="61">
        <v>90</v>
      </c>
    </row>
    <row r="29" spans="1:6" ht="12.75">
      <c r="A29" s="53">
        <v>22</v>
      </c>
      <c r="B29" s="36" t="s">
        <v>57</v>
      </c>
      <c r="C29" s="3">
        <v>1</v>
      </c>
      <c r="D29" s="45">
        <v>54</v>
      </c>
      <c r="E29" s="45">
        <f t="shared" si="1"/>
        <v>54</v>
      </c>
      <c r="F29" s="61">
        <v>54</v>
      </c>
    </row>
    <row r="30" spans="1:6" ht="12.75">
      <c r="A30" s="53">
        <v>23</v>
      </c>
      <c r="B30" s="36" t="s">
        <v>58</v>
      </c>
      <c r="C30" s="3">
        <v>2.5</v>
      </c>
      <c r="D30" s="45">
        <v>101</v>
      </c>
      <c r="E30" s="45">
        <f t="shared" si="1"/>
        <v>252.5</v>
      </c>
      <c r="F30" s="61">
        <v>252.5</v>
      </c>
    </row>
    <row r="31" spans="1:7" ht="12.75">
      <c r="A31" s="53">
        <v>24</v>
      </c>
      <c r="B31" s="36" t="s">
        <v>59</v>
      </c>
      <c r="C31" s="3">
        <v>1</v>
      </c>
      <c r="D31" s="45">
        <v>120</v>
      </c>
      <c r="E31" s="45">
        <f t="shared" si="1"/>
        <v>120</v>
      </c>
      <c r="F31" s="61">
        <v>120</v>
      </c>
      <c r="G31" s="5" t="s">
        <v>34</v>
      </c>
    </row>
    <row r="32" spans="1:6" ht="12.75">
      <c r="A32" s="53">
        <v>25</v>
      </c>
      <c r="B32" s="36" t="s">
        <v>168</v>
      </c>
      <c r="C32" s="3">
        <v>1</v>
      </c>
      <c r="D32" s="45">
        <v>120</v>
      </c>
      <c r="E32" s="45">
        <f t="shared" si="1"/>
        <v>120</v>
      </c>
      <c r="F32" s="61">
        <v>120</v>
      </c>
    </row>
    <row r="33" spans="1:6" ht="12.75">
      <c r="A33" s="53"/>
      <c r="B33" s="36"/>
      <c r="C33" s="3"/>
      <c r="D33" s="45"/>
      <c r="E33" s="45"/>
      <c r="F33" s="61"/>
    </row>
    <row r="34" spans="1:6" ht="12.75">
      <c r="A34" s="53">
        <v>26</v>
      </c>
      <c r="B34" s="36" t="s">
        <v>60</v>
      </c>
      <c r="C34" s="3">
        <v>1</v>
      </c>
      <c r="D34" s="45">
        <v>780</v>
      </c>
      <c r="E34" s="45">
        <f>D34*C34</f>
        <v>780</v>
      </c>
      <c r="F34" s="61">
        <v>780</v>
      </c>
    </row>
    <row r="35" spans="1:6" ht="12.75">
      <c r="A35" s="53"/>
      <c r="B35" s="36"/>
      <c r="C35" s="3"/>
      <c r="D35" s="45"/>
      <c r="E35" s="45"/>
      <c r="F35" s="61"/>
    </row>
    <row r="36" spans="1:7" ht="12.75">
      <c r="A36" s="53">
        <v>27</v>
      </c>
      <c r="B36" s="36" t="s">
        <v>61</v>
      </c>
      <c r="C36" s="3">
        <v>1</v>
      </c>
      <c r="D36" s="47">
        <v>200</v>
      </c>
      <c r="E36" s="45">
        <f>D36*C36</f>
        <v>200</v>
      </c>
      <c r="F36" s="61">
        <v>200</v>
      </c>
      <c r="G36" s="5" t="s">
        <v>34</v>
      </c>
    </row>
    <row r="37" spans="1:6" s="5" customFormat="1" ht="12.75">
      <c r="A37" s="38"/>
      <c r="C37" s="37"/>
      <c r="D37" s="48" t="s">
        <v>35</v>
      </c>
      <c r="E37" s="49">
        <f>SUM(E6:E36)</f>
        <v>9271.49616</v>
      </c>
      <c r="F37" s="62">
        <f>SUM(F6:F36)</f>
        <v>10256.49616</v>
      </c>
    </row>
    <row r="38" spans="1:5" s="5" customFormat="1" ht="12.75">
      <c r="A38" s="38"/>
      <c r="C38" s="37"/>
      <c r="D38" s="48"/>
      <c r="E38" s="49"/>
    </row>
    <row r="39" spans="1:7" ht="25.5" customHeight="1">
      <c r="A39" s="53"/>
      <c r="B39" s="152" t="s">
        <v>62</v>
      </c>
      <c r="C39" s="152"/>
      <c r="D39" s="152"/>
      <c r="E39" s="152"/>
      <c r="F39" s="152"/>
      <c r="G39" s="152"/>
    </row>
    <row r="40" spans="1:7" s="86" customFormat="1" ht="12.75">
      <c r="A40" s="83" t="s">
        <v>63</v>
      </c>
      <c r="B40" s="84" t="str">
        <f>Scope!B4</f>
        <v>Mold Found</v>
      </c>
      <c r="C40" s="68">
        <v>1</v>
      </c>
      <c r="D40" s="85">
        <v>200</v>
      </c>
      <c r="E40" s="85">
        <f aca="true" t="shared" si="2" ref="E40:E51">D40*C40</f>
        <v>200</v>
      </c>
      <c r="G40" s="87" t="s">
        <v>34</v>
      </c>
    </row>
    <row r="41" spans="1:7" s="86" customFormat="1" ht="12.75">
      <c r="A41" s="83" t="s">
        <v>64</v>
      </c>
      <c r="B41" s="84" t="str">
        <f>Scope!B5</f>
        <v>Tile in shower</v>
      </c>
      <c r="C41" s="68">
        <v>1</v>
      </c>
      <c r="D41" s="85">
        <v>1500</v>
      </c>
      <c r="E41" s="85">
        <f t="shared" si="2"/>
        <v>1500</v>
      </c>
      <c r="G41" s="87" t="s">
        <v>34</v>
      </c>
    </row>
    <row r="42" spans="1:7" s="86" customFormat="1" ht="12.75">
      <c r="A42" s="83" t="s">
        <v>65</v>
      </c>
      <c r="B42" s="84" t="str">
        <f>Scope!B6</f>
        <v>Additional Light/Switch</v>
      </c>
      <c r="C42" s="68">
        <v>1</v>
      </c>
      <c r="D42" s="85">
        <v>180</v>
      </c>
      <c r="E42" s="85">
        <f t="shared" si="2"/>
        <v>180</v>
      </c>
      <c r="G42" s="87" t="s">
        <v>34</v>
      </c>
    </row>
    <row r="43" spans="1:7" s="86" customFormat="1" ht="12.75">
      <c r="A43" s="83" t="s">
        <v>66</v>
      </c>
      <c r="B43" s="84" t="str">
        <f>Scope!B7</f>
        <v>Blowdryer Shelf</v>
      </c>
      <c r="C43" s="68">
        <v>1</v>
      </c>
      <c r="D43" s="85"/>
      <c r="E43" s="85">
        <f t="shared" si="2"/>
        <v>0</v>
      </c>
      <c r="G43" s="87" t="s">
        <v>108</v>
      </c>
    </row>
    <row r="44" spans="1:7" s="86" customFormat="1" ht="12.75">
      <c r="A44" s="83" t="s">
        <v>67</v>
      </c>
      <c r="B44" s="84" t="str">
        <f>Scope!B8</f>
        <v>Re-Pipe</v>
      </c>
      <c r="C44" s="68">
        <v>1</v>
      </c>
      <c r="D44" s="85">
        <v>140</v>
      </c>
      <c r="E44" s="85">
        <f t="shared" si="2"/>
        <v>140</v>
      </c>
      <c r="G44" s="87" t="s">
        <v>95</v>
      </c>
    </row>
    <row r="45" spans="1:7" s="86" customFormat="1" ht="12.75">
      <c r="A45" s="83" t="s">
        <v>68</v>
      </c>
      <c r="B45" s="84" t="str">
        <f>Scope!B9</f>
        <v>Complex Plumbing Required</v>
      </c>
      <c r="C45" s="68">
        <v>1</v>
      </c>
      <c r="D45" s="85">
        <v>280</v>
      </c>
      <c r="E45" s="85">
        <f t="shared" si="2"/>
        <v>280</v>
      </c>
      <c r="F45" s="88">
        <f>SUM(E40:E45)</f>
        <v>2300</v>
      </c>
      <c r="G45" s="87" t="s">
        <v>34</v>
      </c>
    </row>
    <row r="46" spans="1:7" s="93" customFormat="1" ht="12.75">
      <c r="A46" s="89" t="s">
        <v>117</v>
      </c>
      <c r="B46" s="90" t="s">
        <v>122</v>
      </c>
      <c r="C46" s="91">
        <v>1</v>
      </c>
      <c r="D46" s="92">
        <v>400</v>
      </c>
      <c r="E46" s="92">
        <f t="shared" si="2"/>
        <v>400</v>
      </c>
      <c r="G46" s="154" t="s">
        <v>175</v>
      </c>
    </row>
    <row r="47" spans="1:7" s="93" customFormat="1" ht="12.75">
      <c r="A47" s="89" t="s">
        <v>117</v>
      </c>
      <c r="B47" s="90" t="s">
        <v>123</v>
      </c>
      <c r="C47" s="91">
        <v>1</v>
      </c>
      <c r="D47" s="92">
        <v>600</v>
      </c>
      <c r="E47" s="92">
        <f t="shared" si="2"/>
        <v>600</v>
      </c>
      <c r="G47" s="154"/>
    </row>
    <row r="48" spans="1:7" s="93" customFormat="1" ht="12.75">
      <c r="A48" s="89" t="s">
        <v>117</v>
      </c>
      <c r="B48" s="90" t="s">
        <v>124</v>
      </c>
      <c r="C48" s="91">
        <v>1</v>
      </c>
      <c r="D48" s="92">
        <v>150</v>
      </c>
      <c r="E48" s="92">
        <f t="shared" si="2"/>
        <v>150</v>
      </c>
      <c r="G48" s="154"/>
    </row>
    <row r="49" spans="1:7" s="93" customFormat="1" ht="12.75">
      <c r="A49" s="89" t="s">
        <v>117</v>
      </c>
      <c r="B49" s="90" t="s">
        <v>125</v>
      </c>
      <c r="C49" s="91">
        <v>1</v>
      </c>
      <c r="D49" s="92">
        <v>200</v>
      </c>
      <c r="E49" s="92">
        <f t="shared" si="2"/>
        <v>200</v>
      </c>
      <c r="G49" s="154"/>
    </row>
    <row r="50" spans="1:7" s="93" customFormat="1" ht="12.75">
      <c r="A50" s="89" t="s">
        <v>117</v>
      </c>
      <c r="B50" s="90" t="s">
        <v>126</v>
      </c>
      <c r="C50" s="91">
        <v>1</v>
      </c>
      <c r="D50" s="92">
        <v>225</v>
      </c>
      <c r="E50" s="92">
        <f t="shared" si="2"/>
        <v>225</v>
      </c>
      <c r="G50" s="154"/>
    </row>
    <row r="51" spans="1:7" s="93" customFormat="1" ht="12.75">
      <c r="A51" s="89" t="s">
        <v>117</v>
      </c>
      <c r="B51" s="90" t="s">
        <v>127</v>
      </c>
      <c r="C51" s="91">
        <v>1</v>
      </c>
      <c r="D51" s="92">
        <v>150</v>
      </c>
      <c r="E51" s="92">
        <f t="shared" si="2"/>
        <v>150</v>
      </c>
      <c r="G51" s="154"/>
    </row>
    <row r="52" spans="1:7" s="93" customFormat="1" ht="12.75">
      <c r="A52" s="89" t="s">
        <v>117</v>
      </c>
      <c r="B52" s="90" t="s">
        <v>128</v>
      </c>
      <c r="C52" s="91">
        <v>1</v>
      </c>
      <c r="D52" s="92">
        <v>100</v>
      </c>
      <c r="E52" s="92">
        <f aca="true" t="shared" si="3" ref="E52:E59">D52*C52</f>
        <v>100</v>
      </c>
      <c r="G52" s="154"/>
    </row>
    <row r="53" spans="1:7" s="93" customFormat="1" ht="12.75">
      <c r="A53" s="89" t="s">
        <v>117</v>
      </c>
      <c r="B53" s="90" t="s">
        <v>130</v>
      </c>
      <c r="C53" s="91">
        <v>1</v>
      </c>
      <c r="D53" s="92">
        <v>275</v>
      </c>
      <c r="E53" s="92">
        <f t="shared" si="3"/>
        <v>275</v>
      </c>
      <c r="G53" s="154"/>
    </row>
    <row r="54" spans="1:7" s="93" customFormat="1" ht="12.75">
      <c r="A54" s="89" t="s">
        <v>117</v>
      </c>
      <c r="B54" s="90" t="s">
        <v>131</v>
      </c>
      <c r="C54" s="91">
        <v>1</v>
      </c>
      <c r="D54" s="92">
        <v>100</v>
      </c>
      <c r="E54" s="92">
        <f t="shared" si="3"/>
        <v>100</v>
      </c>
      <c r="G54" s="154"/>
    </row>
    <row r="55" spans="1:7" s="93" customFormat="1" ht="12.75">
      <c r="A55" s="89" t="s">
        <v>117</v>
      </c>
      <c r="B55" s="90" t="s">
        <v>129</v>
      </c>
      <c r="C55" s="91">
        <v>1</v>
      </c>
      <c r="D55" s="92">
        <v>150</v>
      </c>
      <c r="E55" s="92">
        <f t="shared" si="3"/>
        <v>150</v>
      </c>
      <c r="F55" s="94">
        <f>SUM(E46:E55)</f>
        <v>2350</v>
      </c>
      <c r="G55" s="154"/>
    </row>
    <row r="56" spans="1:7" s="93" customFormat="1" ht="12.75">
      <c r="A56" s="119" t="s">
        <v>138</v>
      </c>
      <c r="B56" s="120" t="s">
        <v>141</v>
      </c>
      <c r="C56" s="115">
        <v>1</v>
      </c>
      <c r="D56" s="121">
        <v>0</v>
      </c>
      <c r="E56" s="121">
        <f t="shared" si="3"/>
        <v>0</v>
      </c>
      <c r="F56" s="122"/>
      <c r="G56" s="123" t="s">
        <v>166</v>
      </c>
    </row>
    <row r="57" spans="1:7" s="93" customFormat="1" ht="12.75">
      <c r="A57" s="119" t="s">
        <v>144</v>
      </c>
      <c r="B57" s="120" t="s">
        <v>139</v>
      </c>
      <c r="C57" s="115">
        <v>1</v>
      </c>
      <c r="D57" s="121">
        <v>200</v>
      </c>
      <c r="E57" s="121">
        <f t="shared" si="3"/>
        <v>200</v>
      </c>
      <c r="F57" s="122"/>
      <c r="G57" s="123"/>
    </row>
    <row r="58" spans="1:7" s="93" customFormat="1" ht="12.75">
      <c r="A58" s="119" t="s">
        <v>148</v>
      </c>
      <c r="B58" s="120" t="s">
        <v>152</v>
      </c>
      <c r="C58" s="115">
        <v>1</v>
      </c>
      <c r="D58" s="121">
        <v>0</v>
      </c>
      <c r="E58" s="121">
        <f t="shared" si="3"/>
        <v>0</v>
      </c>
      <c r="F58" s="122"/>
      <c r="G58" s="123"/>
    </row>
    <row r="59" spans="1:7" s="93" customFormat="1" ht="12.75">
      <c r="A59" s="119" t="s">
        <v>158</v>
      </c>
      <c r="B59" s="120" t="s">
        <v>162</v>
      </c>
      <c r="C59" s="115">
        <v>1</v>
      </c>
      <c r="D59" s="121">
        <v>0</v>
      </c>
      <c r="E59" s="121">
        <f t="shared" si="3"/>
        <v>0</v>
      </c>
      <c r="F59" s="124">
        <f>SUM(E56:E59)</f>
        <v>200</v>
      </c>
      <c r="G59" s="123"/>
    </row>
    <row r="60" spans="4:5" ht="12.75">
      <c r="D60" s="48" t="s">
        <v>35</v>
      </c>
      <c r="E60" s="49">
        <f>SUM(E40:E59)</f>
        <v>4850</v>
      </c>
    </row>
    <row r="61" spans="2:7" ht="26.25" customHeight="1" thickBot="1">
      <c r="B61" s="39"/>
      <c r="C61" s="40"/>
      <c r="D61" s="50"/>
      <c r="E61" s="50"/>
      <c r="F61" s="41"/>
      <c r="G61" s="41"/>
    </row>
    <row r="62" spans="2:5" ht="13.5" thickTop="1">
      <c r="B62" s="151" t="s">
        <v>36</v>
      </c>
      <c r="C62" s="151"/>
      <c r="D62" s="151"/>
      <c r="E62" s="51">
        <f>E60+E37</f>
        <v>14121.49616</v>
      </c>
    </row>
    <row r="63" spans="2:7" ht="13.5" thickBot="1">
      <c r="B63" s="133"/>
      <c r="C63" s="133"/>
      <c r="D63" s="133"/>
      <c r="E63" s="134">
        <f>-F55</f>
        <v>-2350</v>
      </c>
      <c r="F63" s="135" t="s">
        <v>176</v>
      </c>
      <c r="G63" s="41"/>
    </row>
    <row r="64" spans="2:5" ht="13.5" thickTop="1">
      <c r="B64" s="151" t="s">
        <v>177</v>
      </c>
      <c r="C64" s="151"/>
      <c r="D64" s="151"/>
      <c r="E64" s="51">
        <f>E63+E62</f>
        <v>11771.49616</v>
      </c>
    </row>
    <row r="65" spans="5:6" ht="12.75">
      <c r="E65" s="60">
        <f>E62-F37</f>
        <v>3865</v>
      </c>
      <c r="F65" s="5" t="s">
        <v>109</v>
      </c>
    </row>
    <row r="66" ht="31.5" customHeight="1"/>
    <row r="67" spans="1:7" ht="25.5">
      <c r="A67" s="63" t="s">
        <v>97</v>
      </c>
      <c r="B67" s="64"/>
      <c r="C67" s="73" t="s">
        <v>113</v>
      </c>
      <c r="D67" s="66" t="s">
        <v>102</v>
      </c>
      <c r="E67" s="72" t="s">
        <v>115</v>
      </c>
      <c r="F67" s="66" t="s">
        <v>114</v>
      </c>
      <c r="G67" s="65" t="s">
        <v>98</v>
      </c>
    </row>
    <row r="68" spans="1:7" ht="12.75">
      <c r="A68" s="59"/>
      <c r="B68" s="36" t="s">
        <v>100</v>
      </c>
      <c r="C68" s="74">
        <v>40249</v>
      </c>
      <c r="D68" s="70">
        <v>40249</v>
      </c>
      <c r="E68" s="61">
        <v>2500</v>
      </c>
      <c r="F68" s="45">
        <v>2500</v>
      </c>
      <c r="G68" s="60">
        <f>E62-E68</f>
        <v>11621.49616</v>
      </c>
    </row>
    <row r="69" spans="2:7" ht="12.75">
      <c r="B69" s="36" t="s">
        <v>136</v>
      </c>
      <c r="C69" s="75">
        <v>40288</v>
      </c>
      <c r="D69" s="78">
        <v>40288</v>
      </c>
      <c r="E69" s="61">
        <v>2500</v>
      </c>
      <c r="F69" s="45">
        <v>2500</v>
      </c>
      <c r="G69" s="60">
        <f aca="true" t="shared" si="4" ref="G69:G74">G68-E69</f>
        <v>9121.49616</v>
      </c>
    </row>
    <row r="70" spans="1:7" ht="12.75">
      <c r="A70" s="59"/>
      <c r="B70" s="110" t="s">
        <v>132</v>
      </c>
      <c r="C70" s="74">
        <v>40294</v>
      </c>
      <c r="D70" s="70">
        <v>40294</v>
      </c>
      <c r="E70" s="61">
        <v>1100</v>
      </c>
      <c r="F70" s="45">
        <v>1100</v>
      </c>
      <c r="G70" s="60">
        <f t="shared" si="4"/>
        <v>8021.496160000001</v>
      </c>
    </row>
    <row r="71" spans="2:7" ht="12.75">
      <c r="B71" s="110" t="s">
        <v>133</v>
      </c>
      <c r="C71" s="75">
        <v>40301</v>
      </c>
      <c r="D71" s="78">
        <v>40301</v>
      </c>
      <c r="E71" s="61">
        <f>2350-1100</f>
        <v>1250</v>
      </c>
      <c r="F71" s="45">
        <v>1250</v>
      </c>
      <c r="G71" s="60">
        <f t="shared" si="4"/>
        <v>6771.496160000001</v>
      </c>
    </row>
    <row r="72" spans="2:7" ht="12.75">
      <c r="B72" s="36" t="s">
        <v>99</v>
      </c>
      <c r="C72" s="75">
        <v>40301</v>
      </c>
      <c r="D72" s="78">
        <v>40301</v>
      </c>
      <c r="E72" s="61">
        <v>2500</v>
      </c>
      <c r="F72" s="45">
        <v>2500</v>
      </c>
      <c r="G72" s="60">
        <f t="shared" si="4"/>
        <v>4271.496160000001</v>
      </c>
    </row>
    <row r="73" spans="2:7" ht="12.75">
      <c r="B73" s="36" t="s">
        <v>101</v>
      </c>
      <c r="C73" s="75">
        <v>40315</v>
      </c>
      <c r="D73" s="71"/>
      <c r="E73" s="61">
        <v>2000</v>
      </c>
      <c r="F73" s="45"/>
      <c r="G73" s="60">
        <f t="shared" si="4"/>
        <v>2271.4961600000006</v>
      </c>
    </row>
    <row r="74" spans="2:7" ht="12.75">
      <c r="B74" s="36" t="s">
        <v>112</v>
      </c>
      <c r="C74" s="75">
        <v>40315</v>
      </c>
      <c r="D74" s="71"/>
      <c r="E74" s="61">
        <f>E62-SUM(E68:E73)</f>
        <v>2271.4961600000006</v>
      </c>
      <c r="F74" s="45"/>
      <c r="G74" s="60">
        <f t="shared" si="4"/>
        <v>0</v>
      </c>
    </row>
  </sheetData>
  <mergeCells count="5">
    <mergeCell ref="B64:D64"/>
    <mergeCell ref="B62:D62"/>
    <mergeCell ref="B39:G39"/>
    <mergeCell ref="B3:G3"/>
    <mergeCell ref="G46:G55"/>
  </mergeCells>
  <printOptions horizontalCentered="1"/>
  <pageMargins left="0" right="0" top="0.5" bottom="0.5" header="0.25" footer="0.25"/>
  <pageSetup fitToHeight="2" horizontalDpi="300" verticalDpi="300" orientation="landscape" scale="63" r:id="rId2"/>
  <headerFooter alignWithMargins="0">
    <oddFooter>&amp;L&amp;A&amp;C&amp;F&amp;Rprinted: &amp;D</oddFooter>
  </headerFooter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Brydon</dc:creator>
  <cp:keywords/>
  <dc:description/>
  <cp:lastModifiedBy>Amy</cp:lastModifiedBy>
  <cp:lastPrinted>2010-10-17T22:11:07Z</cp:lastPrinted>
  <dcterms:created xsi:type="dcterms:W3CDTF">2009-10-02T18:45:06Z</dcterms:created>
  <dcterms:modified xsi:type="dcterms:W3CDTF">2010-10-17T22:11:21Z</dcterms:modified>
  <cp:category/>
  <cp:version/>
  <cp:contentType/>
  <cp:contentStatus/>
</cp:coreProperties>
</file>